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co\Desktop\"/>
    </mc:Choice>
  </mc:AlternateContent>
  <xr:revisionPtr revIDLastSave="0" documentId="13_ncr:1_{24A8CEB1-EF18-419F-8E9F-ECF5B465B29A}" xr6:coauthVersionLast="47" xr6:coauthVersionMax="47" xr10:uidLastSave="{00000000-0000-0000-0000-000000000000}"/>
  <bookViews>
    <workbookView xWindow="2496" yWindow="2064" windowWidth="14016" windowHeight="9960" xr2:uid="{B68A9E47-5740-41AD-B751-1A19C9586BF7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" l="1"/>
  <c r="N151" i="1"/>
  <c r="M151" i="1"/>
  <c r="L151" i="1"/>
  <c r="R134" i="1"/>
  <c r="R128" i="1"/>
  <c r="L158" i="1"/>
  <c r="N158" i="1" s="1"/>
  <c r="M155" i="1"/>
  <c r="N155" i="1" s="1"/>
  <c r="M154" i="1"/>
  <c r="N154" i="1" s="1"/>
  <c r="C147" i="1"/>
  <c r="I179" i="1"/>
  <c r="J179" i="1"/>
  <c r="H179" i="1"/>
  <c r="P139" i="1"/>
  <c r="P138" i="1"/>
  <c r="P137" i="1"/>
  <c r="P134" i="1"/>
  <c r="P126" i="1"/>
  <c r="P127" i="1"/>
  <c r="P128" i="1"/>
  <c r="G174" i="1"/>
  <c r="G167" i="1"/>
  <c r="G166" i="1"/>
  <c r="J118" i="1"/>
  <c r="P133" i="1"/>
  <c r="H130" i="1" l="1"/>
  <c r="I143" i="1" s="1"/>
  <c r="Q134" i="1"/>
  <c r="I137" i="1"/>
  <c r="T134" i="1"/>
  <c r="N156" i="1"/>
  <c r="N162" i="1" s="1"/>
  <c r="P141" i="1"/>
  <c r="P130" i="1"/>
  <c r="G180" i="1"/>
  <c r="J134" i="1"/>
  <c r="H135" i="1"/>
  <c r="J135" i="1" s="1"/>
  <c r="J130" i="1" l="1"/>
  <c r="I140" i="1"/>
  <c r="H137" i="1"/>
  <c r="I148" i="1" l="1"/>
  <c r="I153" i="1" s="1"/>
  <c r="K99" i="1" l="1"/>
  <c r="L63" i="1" l="1"/>
  <c r="L1" i="2" l="1"/>
  <c r="K1" i="2"/>
  <c r="J1" i="2"/>
  <c r="G1" i="2" l="1"/>
  <c r="H1" i="2"/>
  <c r="I1" i="2"/>
  <c r="F91" i="1" l="1"/>
</calcChain>
</file>

<file path=xl/sharedStrings.xml><?xml version="1.0" encoding="utf-8"?>
<sst xmlns="http://schemas.openxmlformats.org/spreadsheetml/2006/main" count="246" uniqueCount="147">
  <si>
    <t>Data</t>
  </si>
  <si>
    <t>Pezzi</t>
  </si>
  <si>
    <t>Prezzo unitario</t>
  </si>
  <si>
    <t>Nome</t>
  </si>
  <si>
    <t>Investimento</t>
  </si>
  <si>
    <t>EFG</t>
  </si>
  <si>
    <t>Ass. Generali</t>
  </si>
  <si>
    <t>Intesa sp</t>
  </si>
  <si>
    <t>BB bio</t>
  </si>
  <si>
    <t>Swiss re</t>
  </si>
  <si>
    <t>UBS</t>
  </si>
  <si>
    <t xml:space="preserve">UBS </t>
  </si>
  <si>
    <t>No</t>
  </si>
  <si>
    <t>Kuros</t>
  </si>
  <si>
    <t>euro</t>
  </si>
  <si>
    <t>Oerlikon</t>
  </si>
  <si>
    <t>Obseva</t>
  </si>
  <si>
    <t>Parsimmon</t>
  </si>
  <si>
    <t>ENI</t>
  </si>
  <si>
    <t>6,899.14 </t>
  </si>
  <si>
    <t xml:space="preserve">ENI </t>
  </si>
  <si>
    <t>Dufry</t>
  </si>
  <si>
    <t>Persimmon ord</t>
  </si>
  <si>
    <t>CPEN</t>
  </si>
  <si>
    <t>MBTN</t>
  </si>
  <si>
    <t>Titolo</t>
  </si>
  <si>
    <t>Minimo</t>
  </si>
  <si>
    <t>Swiss Re</t>
  </si>
  <si>
    <t xml:space="preserve">GAM </t>
  </si>
  <si>
    <t>Obs</t>
  </si>
  <si>
    <t>OHP</t>
  </si>
  <si>
    <t>OERL</t>
  </si>
  <si>
    <t>ISP</t>
  </si>
  <si>
    <t>Leontec</t>
  </si>
  <si>
    <t>venduto 100</t>
  </si>
  <si>
    <t>Venduto</t>
  </si>
  <si>
    <t>venduto 300</t>
  </si>
  <si>
    <t xml:space="preserve">Meyer Burger </t>
  </si>
  <si>
    <t>0.15 circa</t>
  </si>
  <si>
    <t>Eni</t>
  </si>
  <si>
    <t>Generali</t>
  </si>
  <si>
    <t>14.6 ?</t>
  </si>
  <si>
    <t>Dividendo</t>
  </si>
  <si>
    <t>Parsimmon ord</t>
  </si>
  <si>
    <t>19,201.05 euro</t>
  </si>
  <si>
    <t>24'000</t>
  </si>
  <si>
    <t>Avere presso Raiffeisen</t>
  </si>
  <si>
    <t>solo titoli</t>
  </si>
  <si>
    <t>Bellevue</t>
  </si>
  <si>
    <t>Oerl opzioni call</t>
  </si>
  <si>
    <t>PF   dividendo</t>
  </si>
  <si>
    <t>Raiff dividendo</t>
  </si>
  <si>
    <t>Oerl 28'000</t>
  </si>
  <si>
    <t>SR  5'900</t>
  </si>
  <si>
    <t>Oerl 16'900</t>
  </si>
  <si>
    <t>SR 15'930</t>
  </si>
  <si>
    <t>BBb 1'020</t>
  </si>
  <si>
    <t>Tot dividendi</t>
  </si>
  <si>
    <t>67'750</t>
  </si>
  <si>
    <t>Oerl</t>
  </si>
  <si>
    <t>UBS 29</t>
  </si>
  <si>
    <t>Gen 471</t>
  </si>
  <si>
    <t>Azioni</t>
  </si>
  <si>
    <t>corso</t>
  </si>
  <si>
    <t>Valore</t>
  </si>
  <si>
    <t>Totale</t>
  </si>
  <si>
    <t>Raiffeisen</t>
  </si>
  <si>
    <t>PostFinance</t>
  </si>
  <si>
    <t>media Sre</t>
  </si>
  <si>
    <t>Generale</t>
  </si>
  <si>
    <t>pz Oerlikon</t>
  </si>
  <si>
    <t>pz Sre</t>
  </si>
  <si>
    <t>MEDIE E PEZZI</t>
  </si>
  <si>
    <t>Carnival</t>
  </si>
  <si>
    <t>$</t>
  </si>
  <si>
    <t>13.5 - 1312.94 $</t>
  </si>
  <si>
    <t>30.9.20-15000-0,2246-3339,95</t>
  </si>
  <si>
    <t>30.9.20-300-23.4               6978.25</t>
  </si>
  <si>
    <t>Media</t>
  </si>
  <si>
    <t>Massimi assoluti</t>
  </si>
  <si>
    <t>febb 2020</t>
  </si>
  <si>
    <t>comperato</t>
  </si>
  <si>
    <t>min cov</t>
  </si>
  <si>
    <t>ren %</t>
  </si>
  <si>
    <t>5.9 -6.86</t>
  </si>
  <si>
    <t xml:space="preserve">Investito presso Raiffeisen </t>
  </si>
  <si>
    <t>Raif.debito</t>
  </si>
  <si>
    <t xml:space="preserve"> Tot attivi finanziari</t>
  </si>
  <si>
    <t>Tot. Post finance + Raiffeisen</t>
  </si>
  <si>
    <t>Totale titoli+cash</t>
  </si>
  <si>
    <t>Patrimonio titoli+cash</t>
  </si>
  <si>
    <t>Tot</t>
  </si>
  <si>
    <r>
      <t xml:space="preserve">Patrimonio </t>
    </r>
    <r>
      <rPr>
        <b/>
        <sz val="11"/>
        <color theme="1"/>
        <rFont val="Calibri"/>
        <family val="2"/>
        <scheme val="minor"/>
      </rPr>
      <t>Postfinance</t>
    </r>
  </si>
  <si>
    <t>Risultato Raiff. x azione</t>
  </si>
  <si>
    <t>3.93 - 3930.75</t>
  </si>
  <si>
    <t>investito</t>
  </si>
  <si>
    <t>1200 ricavato tot 20'106.65 eur</t>
  </si>
  <si>
    <t xml:space="preserve">Consulenti  </t>
  </si>
  <si>
    <t>PF Bellinzona :  Mauro Ratti 091 648 50 31</t>
  </si>
  <si>
    <t>Raiff cash</t>
  </si>
  <si>
    <t>Post finance</t>
  </si>
  <si>
    <t>SR</t>
  </si>
  <si>
    <t>Dividendi 2021</t>
  </si>
  <si>
    <t>effettivo</t>
  </si>
  <si>
    <t>di cui Imp prev</t>
  </si>
  <si>
    <t>Cash effettivo sul conto Raiff</t>
  </si>
  <si>
    <t>Valiant</t>
  </si>
  <si>
    <t>pz</t>
  </si>
  <si>
    <t>dividendo singolo</t>
  </si>
  <si>
    <t>div</t>
  </si>
  <si>
    <t>2.8.21 - 9349 euro</t>
  </si>
  <si>
    <t>2.351 E</t>
  </si>
  <si>
    <t>passivi</t>
  </si>
  <si>
    <t>teorico</t>
  </si>
  <si>
    <t>Nicola/Parks</t>
  </si>
  <si>
    <t>Iban di Enrico presso Raiffeisen</t>
  </si>
  <si>
    <t>CH36 8080 8005 7568 8252 6</t>
  </si>
  <si>
    <t>No azioni presso Raiffeisen</t>
  </si>
  <si>
    <t xml:space="preserve">Corso </t>
  </si>
  <si>
    <t>Valore totale attualizzato</t>
  </si>
  <si>
    <t>Valore e aumento Swiss Re</t>
  </si>
  <si>
    <t>No azioni presso Post Fin</t>
  </si>
  <si>
    <t>Tot valore ONE</t>
  </si>
  <si>
    <t>valore att</t>
  </si>
  <si>
    <t>11.2023 - One Swiss b. pagato div str. 0.23 / az.</t>
  </si>
  <si>
    <t>20499 x 0.23 = 4'715</t>
  </si>
  <si>
    <t>Raiffeisen Giubiasco:  Rosazio Christian  091 851 34 60</t>
  </si>
  <si>
    <t>Börsenfeiertage in der Schweiz 2024</t>
  </si>
  <si>
    <t xml:space="preserve">VATN </t>
  </si>
  <si>
    <t>SREN</t>
  </si>
  <si>
    <t>Postfin.</t>
  </si>
  <si>
    <t>OBSN</t>
  </si>
  <si>
    <t>LEON</t>
  </si>
  <si>
    <t>KURN</t>
  </si>
  <si>
    <t>EFGN</t>
  </si>
  <si>
    <t xml:space="preserve">BBN </t>
  </si>
  <si>
    <t>ADEN</t>
  </si>
  <si>
    <r>
      <t xml:space="preserve">Avere aggiornato presso </t>
    </r>
    <r>
      <rPr>
        <b/>
        <sz val="11"/>
        <color theme="1"/>
        <rFont val="Calibri"/>
        <family val="2"/>
        <scheme val="minor"/>
      </rPr>
      <t>Raiffeisen 15.3.24</t>
    </r>
  </si>
  <si>
    <t>Raiffeisen Giubiasco:  Rosafio Christian  091 851 34 69</t>
  </si>
  <si>
    <t>christian.rosafio@raiffeisen.ch</t>
  </si>
  <si>
    <t>https://www.finanzen.ch/aktien/swiss_re-aktie</t>
  </si>
  <si>
    <t>https://www.google.com/search?q=Kuros+Aktie&amp;oq=Kuros+Aktie&amp;gs_lcrp=EgZjaHJvbWUyCwgAEEUYExg5GIAEMgkIARAAGBMYgAQyCQgCEAAYExiABDIJCAMQABgTGIAEMgkIBBAAGBMYgAQyCQgFEAAYExiABDIJCAYQABgTGIAEMgoIBxAAGBMYFhgeMgoICBAAGBMYFhgeMgoICRAAGBMYFhgeqAIIsAIB&amp;sourceid=chrome&amp;ie=UTF-8</t>
  </si>
  <si>
    <t>Leon</t>
  </si>
  <si>
    <t>USB</t>
  </si>
  <si>
    <t xml:space="preserve">Perdite </t>
  </si>
  <si>
    <t>regali a robi 21/22/23/24</t>
  </si>
  <si>
    <t>ALCRB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</si>
</sst>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333333"/>
      <name val="Arial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7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0" fillId="0" borderId="1" xfId="0" applyBorder="1"/>
    <xf numFmtId="2" fontId="2" fillId="3" borderId="12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0" fillId="0" borderId="12" xfId="0" applyBorder="1"/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21" xfId="0" applyNumberFormat="1" applyBorder="1"/>
    <xf numFmtId="2" fontId="2" fillId="0" borderId="20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9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wrapText="1"/>
    </xf>
    <xf numFmtId="14" fontId="0" fillId="0" borderId="12" xfId="0" applyNumberFormat="1" applyBorder="1" applyAlignment="1">
      <alignment horizontal="center"/>
    </xf>
    <xf numFmtId="0" fontId="0" fillId="0" borderId="31" xfId="0" applyBorder="1"/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28" xfId="0" applyBorder="1"/>
    <xf numFmtId="0" fontId="0" fillId="2" borderId="30" xfId="0" applyFill="1" applyBorder="1"/>
    <xf numFmtId="0" fontId="0" fillId="0" borderId="30" xfId="0" applyBorder="1"/>
    <xf numFmtId="0" fontId="0" fillId="0" borderId="33" xfId="0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2" borderId="40" xfId="0" applyFill="1" applyBorder="1"/>
    <xf numFmtId="0" fontId="0" fillId="2" borderId="42" xfId="0" applyFill="1" applyBorder="1"/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40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11" xfId="0" applyFill="1" applyBorder="1"/>
    <xf numFmtId="0" fontId="0" fillId="2" borderId="4" xfId="0" applyFill="1" applyBorder="1"/>
    <xf numFmtId="16" fontId="0" fillId="0" borderId="45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49" xfId="0" applyBorder="1"/>
    <xf numFmtId="0" fontId="0" fillId="2" borderId="9" xfId="0" applyFill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2" borderId="47" xfId="0" applyFill="1" applyBorder="1"/>
    <xf numFmtId="0" fontId="0" fillId="0" borderId="48" xfId="0" applyBorder="1" applyAlignment="1">
      <alignment horizontal="center" vertical="center"/>
    </xf>
    <xf numFmtId="0" fontId="0" fillId="2" borderId="47" xfId="0" applyFill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0" fontId="0" fillId="0" borderId="34" xfId="0" applyBorder="1" applyAlignment="1">
      <alignment horizontal="center" vertical="center"/>
    </xf>
    <xf numFmtId="1" fontId="0" fillId="4" borderId="50" xfId="0" applyNumberFormat="1" applyFill="1" applyBorder="1" applyAlignment="1">
      <alignment horizontal="center" vertical="center"/>
    </xf>
    <xf numFmtId="0" fontId="0" fillId="0" borderId="23" xfId="0" applyBorder="1"/>
    <xf numFmtId="0" fontId="4" fillId="0" borderId="0" xfId="0" applyFont="1"/>
    <xf numFmtId="0" fontId="0" fillId="2" borderId="12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52" xfId="0" applyBorder="1"/>
    <xf numFmtId="0" fontId="0" fillId="0" borderId="5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0" borderId="32" xfId="0" applyBorder="1"/>
    <xf numFmtId="0" fontId="0" fillId="0" borderId="35" xfId="0" applyBorder="1"/>
    <xf numFmtId="0" fontId="0" fillId="0" borderId="53" xfId="0" applyBorder="1"/>
    <xf numFmtId="0" fontId="0" fillId="2" borderId="54" xfId="0" applyFill="1" applyBorder="1"/>
    <xf numFmtId="0" fontId="0" fillId="0" borderId="56" xfId="0" applyBorder="1"/>
    <xf numFmtId="0" fontId="0" fillId="0" borderId="0" xfId="0" applyAlignment="1">
      <alignment horizontal="left" vertical="center"/>
    </xf>
    <xf numFmtId="1" fontId="0" fillId="5" borderId="47" xfId="0" applyNumberFormat="1" applyFill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0" fillId="0" borderId="29" xfId="0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2" borderId="27" xfId="0" applyFill="1" applyBorder="1"/>
    <xf numFmtId="0" fontId="0" fillId="0" borderId="32" xfId="0" applyBorder="1" applyAlignment="1">
      <alignment horizontal="center"/>
    </xf>
    <xf numFmtId="0" fontId="0" fillId="0" borderId="33" xfId="0" applyBorder="1"/>
    <xf numFmtId="0" fontId="0" fillId="2" borderId="34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1" fontId="1" fillId="8" borderId="47" xfId="2" applyNumberFormat="1" applyFill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0" borderId="51" xfId="0" applyBorder="1"/>
    <xf numFmtId="0" fontId="0" fillId="2" borderId="22" xfId="0" applyFill="1" applyBorder="1" applyAlignment="1">
      <alignment horizontal="center"/>
    </xf>
    <xf numFmtId="0" fontId="8" fillId="0" borderId="0" xfId="0" applyFont="1" applyAlignment="1">
      <alignment horizontal="center"/>
    </xf>
    <xf numFmtId="14" fontId="0" fillId="2" borderId="23" xfId="0" applyNumberForma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2" borderId="24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8" xfId="0" applyFill="1" applyBorder="1" applyAlignment="1">
      <alignment horizontal="center" wrapText="1"/>
    </xf>
    <xf numFmtId="0" fontId="0" fillId="2" borderId="51" xfId="0" applyFill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7" fillId="0" borderId="0" xfId="3" applyNumberFormat="1" applyAlignment="1">
      <alignment horizontal="center"/>
    </xf>
    <xf numFmtId="0" fontId="7" fillId="0" borderId="0" xfId="3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64" fontId="0" fillId="0" borderId="0" xfId="0" applyNumberFormat="1" applyAlignment="1">
      <alignment horizontal="center"/>
    </xf>
  </cellXfs>
  <cellStyles count="4">
    <cellStyle name="40% - Colore 4" xfId="2" builtinId="43"/>
    <cellStyle name="Collegamento ipertestuale" xfId="3" builtinId="8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search?q=Kuros+Aktie&amp;oq=Kuros+Aktie&amp;gs_lcrp=EgZjaHJvbWUyCwgAEEUYExg5GIAEMgkIARAAGBMYgAQyCQgCEAAYExiABDIJCAMQABgTGIAEMgkIBBAAGBMYgAQyCQgFEAAYExiABDIJCAYQABgTGIAEMgoIBxAAGBMYFhgeMgoICBAAGBMYFhgeMgoICRAAGBMYFhgeqAIIsAIB&amp;sourceid=chrome&amp;ie=UTF-8" TargetMode="External"/><Relationship Id="rId2" Type="http://schemas.openxmlformats.org/officeDocument/2006/relationships/hyperlink" Target="https://www.finanzen.ch/aktien/swiss_re-aktie" TargetMode="External"/><Relationship Id="rId1" Type="http://schemas.openxmlformats.org/officeDocument/2006/relationships/hyperlink" Target="mailto:christian.rosafio@raiffeisen.ch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6791-A877-4C20-A9B7-F607106AE628}">
  <dimension ref="A1:AF203"/>
  <sheetViews>
    <sheetView tabSelected="1" topLeftCell="D1" zoomScaleNormal="100" workbookViewId="0">
      <pane ySplit="1" topLeftCell="A145" activePane="bottomLeft" state="frozen"/>
      <selection pane="bottomLeft" activeCell="J131" sqref="J131"/>
    </sheetView>
  </sheetViews>
  <sheetFormatPr defaultRowHeight="14.4" x14ac:dyDescent="0.3"/>
  <cols>
    <col min="1" max="1" width="8.88671875" style="2"/>
    <col min="2" max="2" width="15.77734375" style="1" customWidth="1"/>
    <col min="3" max="3" width="14.21875" style="1" customWidth="1"/>
    <col min="4" max="4" width="14.5546875" style="1" customWidth="1"/>
    <col min="5" max="5" width="14.109375" style="79" customWidth="1"/>
    <col min="6" max="6" width="15.44140625" style="1" customWidth="1"/>
    <col min="7" max="7" width="10.109375" style="2" customWidth="1"/>
    <col min="8" max="8" width="12.21875" style="2" customWidth="1"/>
    <col min="9" max="9" width="12.5546875" bestFit="1" customWidth="1"/>
    <col min="10" max="10" width="34.77734375" customWidth="1"/>
    <col min="11" max="11" width="25.109375" style="1" customWidth="1"/>
    <col min="12" max="12" width="11.21875" style="1" customWidth="1"/>
    <col min="13" max="13" width="11.77734375" customWidth="1"/>
    <col min="14" max="14" width="10.5546875" style="1" customWidth="1"/>
    <col min="18" max="18" width="8.88671875" style="1"/>
  </cols>
  <sheetData>
    <row r="1" spans="1:14" ht="27.6" customHeight="1" x14ac:dyDescent="0.3">
      <c r="A1" s="3" t="s">
        <v>12</v>
      </c>
      <c r="B1" s="3" t="s">
        <v>0</v>
      </c>
      <c r="C1" s="3" t="s">
        <v>3</v>
      </c>
      <c r="D1" s="3" t="s">
        <v>1</v>
      </c>
      <c r="E1" s="76" t="s">
        <v>2</v>
      </c>
      <c r="F1" s="3" t="s">
        <v>4</v>
      </c>
      <c r="G1" s="3" t="s">
        <v>78</v>
      </c>
      <c r="H1" s="4" t="s">
        <v>64</v>
      </c>
      <c r="I1" s="4" t="s">
        <v>89</v>
      </c>
      <c r="J1" s="3" t="s">
        <v>35</v>
      </c>
      <c r="K1" s="61" t="s">
        <v>46</v>
      </c>
      <c r="M1" s="62" t="s">
        <v>50</v>
      </c>
      <c r="N1" s="147" t="s">
        <v>51</v>
      </c>
    </row>
    <row r="2" spans="1:14" x14ac:dyDescent="0.3">
      <c r="A2" s="7">
        <v>1</v>
      </c>
      <c r="B2" s="5">
        <v>43847</v>
      </c>
      <c r="C2" s="6" t="s">
        <v>17</v>
      </c>
      <c r="D2" s="6">
        <v>200</v>
      </c>
      <c r="E2" s="77">
        <v>34.4</v>
      </c>
      <c r="F2" s="50" t="s">
        <v>19</v>
      </c>
      <c r="G2" s="7" t="s">
        <v>14</v>
      </c>
      <c r="H2" s="53">
        <v>14.6</v>
      </c>
      <c r="I2" s="7"/>
      <c r="J2" s="7"/>
    </row>
    <row r="3" spans="1:14" x14ac:dyDescent="0.3">
      <c r="A3" s="7">
        <v>2</v>
      </c>
      <c r="B3" s="5">
        <v>43851</v>
      </c>
      <c r="C3" s="6" t="s">
        <v>15</v>
      </c>
      <c r="D3" s="6">
        <v>1000</v>
      </c>
      <c r="E3" s="77">
        <v>11</v>
      </c>
      <c r="F3" s="50">
        <v>11037.2</v>
      </c>
      <c r="G3" s="7"/>
      <c r="H3" s="56">
        <v>5.7</v>
      </c>
      <c r="I3" s="7"/>
      <c r="J3" s="7"/>
    </row>
    <row r="4" spans="1:14" x14ac:dyDescent="0.3">
      <c r="A4" s="7">
        <v>3</v>
      </c>
      <c r="B4" s="5">
        <v>43860</v>
      </c>
      <c r="C4" s="6" t="s">
        <v>5</v>
      </c>
      <c r="D4" s="6">
        <v>2000</v>
      </c>
      <c r="E4" s="77">
        <v>6</v>
      </c>
      <c r="F4" s="50">
        <v>12060</v>
      </c>
      <c r="G4" s="7"/>
      <c r="H4" s="53"/>
      <c r="I4" s="7"/>
      <c r="J4" s="7"/>
    </row>
    <row r="5" spans="1:14" x14ac:dyDescent="0.3">
      <c r="A5" s="7">
        <v>4</v>
      </c>
      <c r="B5" s="5">
        <v>43885</v>
      </c>
      <c r="C5" s="6" t="s">
        <v>9</v>
      </c>
      <c r="D5" s="6">
        <v>100</v>
      </c>
      <c r="E5" s="77">
        <v>100</v>
      </c>
      <c r="F5" s="50">
        <v>10043.5</v>
      </c>
      <c r="G5" s="7"/>
      <c r="H5" s="53">
        <v>52.7</v>
      </c>
      <c r="I5" s="7"/>
      <c r="J5" s="7"/>
    </row>
    <row r="6" spans="1:14" x14ac:dyDescent="0.3">
      <c r="A6" s="7">
        <v>5</v>
      </c>
      <c r="B6" s="5">
        <v>43885</v>
      </c>
      <c r="C6" s="6" t="s">
        <v>9</v>
      </c>
      <c r="D6" s="6">
        <v>100</v>
      </c>
      <c r="E6" s="77">
        <v>101</v>
      </c>
      <c r="F6" s="50">
        <v>10158.6</v>
      </c>
      <c r="G6" s="7"/>
      <c r="H6" s="53">
        <v>52.7</v>
      </c>
      <c r="I6" s="7"/>
      <c r="J6" s="7"/>
    </row>
    <row r="7" spans="1:14" x14ac:dyDescent="0.3">
      <c r="A7" s="7">
        <v>6</v>
      </c>
      <c r="B7" s="5">
        <v>43885</v>
      </c>
      <c r="C7" s="6" t="s">
        <v>9</v>
      </c>
      <c r="D7" s="6">
        <v>100</v>
      </c>
      <c r="E7" s="77">
        <v>102</v>
      </c>
      <c r="F7" s="50">
        <v>10258.65</v>
      </c>
      <c r="G7" s="7"/>
      <c r="H7" s="53">
        <v>52.7</v>
      </c>
      <c r="I7" s="7"/>
      <c r="J7" s="7"/>
    </row>
    <row r="8" spans="1:14" x14ac:dyDescent="0.3">
      <c r="A8" s="7">
        <v>7</v>
      </c>
      <c r="B8" s="5">
        <v>43885</v>
      </c>
      <c r="C8" s="6" t="s">
        <v>9</v>
      </c>
      <c r="D8" s="6">
        <v>100</v>
      </c>
      <c r="E8" s="77">
        <v>102.9</v>
      </c>
      <c r="F8" s="50">
        <v>10349.450000000001</v>
      </c>
      <c r="G8" s="7"/>
      <c r="H8" s="53">
        <v>52.7</v>
      </c>
      <c r="I8" s="7"/>
      <c r="J8" s="7"/>
    </row>
    <row r="9" spans="1:14" x14ac:dyDescent="0.3">
      <c r="A9" s="7">
        <v>8</v>
      </c>
      <c r="B9" s="5">
        <v>43885</v>
      </c>
      <c r="C9" s="6" t="s">
        <v>9</v>
      </c>
      <c r="D9" s="6">
        <v>100</v>
      </c>
      <c r="E9" s="77">
        <v>102.9</v>
      </c>
      <c r="F9" s="50">
        <v>10349.450000000001</v>
      </c>
      <c r="G9" s="7"/>
      <c r="H9" s="53">
        <v>52.7</v>
      </c>
      <c r="I9" s="7"/>
      <c r="J9" s="7"/>
    </row>
    <row r="10" spans="1:14" x14ac:dyDescent="0.3">
      <c r="A10" s="7">
        <v>9</v>
      </c>
      <c r="B10" s="5">
        <v>43887</v>
      </c>
      <c r="C10" s="6" t="s">
        <v>13</v>
      </c>
      <c r="D10" s="6">
        <v>1000</v>
      </c>
      <c r="E10" s="77">
        <v>2.57</v>
      </c>
      <c r="F10" s="50">
        <v>2598.4499999999998</v>
      </c>
      <c r="G10" s="7"/>
      <c r="H10" s="53"/>
      <c r="I10" s="7"/>
      <c r="J10" s="7"/>
    </row>
    <row r="11" spans="1:14" x14ac:dyDescent="0.3">
      <c r="A11" s="7">
        <v>10</v>
      </c>
      <c r="B11" s="5">
        <v>43887</v>
      </c>
      <c r="C11" s="6" t="s">
        <v>16</v>
      </c>
      <c r="D11" s="6">
        <v>1000</v>
      </c>
      <c r="E11" s="77">
        <v>3</v>
      </c>
      <c r="F11" s="50">
        <v>3028.25</v>
      </c>
      <c r="G11" s="7"/>
      <c r="H11" s="53">
        <v>1.78</v>
      </c>
      <c r="I11" s="7"/>
      <c r="J11" s="7"/>
    </row>
    <row r="12" spans="1:14" x14ac:dyDescent="0.3">
      <c r="A12" s="7">
        <v>11</v>
      </c>
      <c r="B12" s="5">
        <v>43888</v>
      </c>
      <c r="C12" s="6" t="s">
        <v>9</v>
      </c>
      <c r="D12" s="6">
        <v>100</v>
      </c>
      <c r="E12" s="77">
        <v>95</v>
      </c>
      <c r="F12" s="50">
        <v>9543.15</v>
      </c>
      <c r="G12" s="7"/>
      <c r="H12" s="53">
        <v>52.7</v>
      </c>
      <c r="I12" s="7"/>
      <c r="J12" s="7"/>
    </row>
    <row r="13" spans="1:14" x14ac:dyDescent="0.3">
      <c r="A13" s="7">
        <v>12</v>
      </c>
      <c r="B13" s="5">
        <v>43892</v>
      </c>
      <c r="C13" s="6" t="s">
        <v>15</v>
      </c>
      <c r="D13" s="6">
        <v>500</v>
      </c>
      <c r="E13" s="77">
        <v>8.6649999999999991</v>
      </c>
      <c r="F13" s="50">
        <v>4362.25</v>
      </c>
      <c r="G13" s="7"/>
      <c r="H13" s="53">
        <v>5.7</v>
      </c>
      <c r="I13" s="7"/>
      <c r="J13" s="7"/>
    </row>
    <row r="14" spans="1:14" x14ac:dyDescent="0.3">
      <c r="A14" s="7">
        <v>13</v>
      </c>
      <c r="B14" s="5">
        <v>43892</v>
      </c>
      <c r="C14" s="6" t="s">
        <v>15</v>
      </c>
      <c r="D14" s="6">
        <v>500</v>
      </c>
      <c r="E14" s="77">
        <v>8.625</v>
      </c>
      <c r="F14" s="50">
        <v>4342.25</v>
      </c>
      <c r="G14" s="7"/>
      <c r="H14" s="53">
        <v>5.7</v>
      </c>
      <c r="I14" s="7"/>
      <c r="J14" s="7"/>
    </row>
    <row r="15" spans="1:14" x14ac:dyDescent="0.3">
      <c r="A15" s="7">
        <v>14</v>
      </c>
      <c r="B15" s="5">
        <v>43892</v>
      </c>
      <c r="C15" s="6" t="s">
        <v>10</v>
      </c>
      <c r="D15" s="6">
        <v>1000</v>
      </c>
      <c r="E15" s="77">
        <v>10.220000000000001</v>
      </c>
      <c r="F15" s="50">
        <v>10278.65</v>
      </c>
      <c r="G15" s="7"/>
      <c r="H15" s="53">
        <v>7</v>
      </c>
      <c r="I15" s="7"/>
      <c r="J15" s="7"/>
    </row>
    <row r="16" spans="1:14" x14ac:dyDescent="0.3">
      <c r="A16" s="7">
        <v>15</v>
      </c>
      <c r="B16" s="5">
        <v>43892</v>
      </c>
      <c r="C16" s="6" t="s">
        <v>9</v>
      </c>
      <c r="D16" s="6">
        <v>200</v>
      </c>
      <c r="E16" s="77">
        <v>92.74</v>
      </c>
      <c r="F16" s="50">
        <v>18634.099999999999</v>
      </c>
      <c r="G16" s="7"/>
      <c r="H16" s="53">
        <v>52.7</v>
      </c>
      <c r="I16" s="7"/>
      <c r="J16" s="7"/>
    </row>
    <row r="17" spans="1:10" x14ac:dyDescent="0.3">
      <c r="A17" s="7">
        <v>16</v>
      </c>
      <c r="B17" s="5">
        <v>43893</v>
      </c>
      <c r="C17" s="6" t="s">
        <v>15</v>
      </c>
      <c r="D17" s="6">
        <v>1000</v>
      </c>
      <c r="E17" s="77">
        <v>8.8650000000000002</v>
      </c>
      <c r="F17" s="50">
        <v>8908.15</v>
      </c>
      <c r="G17" s="7"/>
      <c r="H17" s="53">
        <v>5.7</v>
      </c>
      <c r="I17" s="7"/>
      <c r="J17" s="7"/>
    </row>
    <row r="18" spans="1:10" x14ac:dyDescent="0.3">
      <c r="A18" s="7">
        <v>17</v>
      </c>
      <c r="B18" s="5">
        <v>43893</v>
      </c>
      <c r="C18" s="6" t="s">
        <v>9</v>
      </c>
      <c r="D18" s="6">
        <v>700</v>
      </c>
      <c r="E18" s="77">
        <v>95.367343000000005</v>
      </c>
      <c r="F18" s="50">
        <v>66992.55</v>
      </c>
      <c r="G18" s="7"/>
      <c r="H18" s="53">
        <v>52.7</v>
      </c>
      <c r="I18" s="7"/>
      <c r="J18" s="7"/>
    </row>
    <row r="19" spans="1:10" x14ac:dyDescent="0.3">
      <c r="A19" s="7">
        <v>18</v>
      </c>
      <c r="B19" s="5">
        <v>43893</v>
      </c>
      <c r="C19" s="6" t="s">
        <v>13</v>
      </c>
      <c r="D19" s="6">
        <v>985</v>
      </c>
      <c r="E19" s="77">
        <v>2.57</v>
      </c>
      <c r="F19" s="50">
        <v>2559.85</v>
      </c>
      <c r="G19" s="7"/>
      <c r="H19" s="53"/>
      <c r="I19" s="7"/>
      <c r="J19" s="7"/>
    </row>
    <row r="20" spans="1:10" x14ac:dyDescent="0.3">
      <c r="A20" s="7">
        <v>19</v>
      </c>
      <c r="B20" s="5">
        <v>43895</v>
      </c>
      <c r="C20" s="6" t="s">
        <v>15</v>
      </c>
      <c r="D20" s="6">
        <v>500</v>
      </c>
      <c r="E20" s="77">
        <v>8</v>
      </c>
      <c r="F20" s="50">
        <v>4029</v>
      </c>
      <c r="G20" s="7"/>
      <c r="H20" s="53">
        <v>5.7</v>
      </c>
      <c r="I20" s="7"/>
      <c r="J20" s="7"/>
    </row>
    <row r="21" spans="1:10" x14ac:dyDescent="0.3">
      <c r="A21" s="7">
        <v>20</v>
      </c>
      <c r="B21" s="5">
        <v>43896</v>
      </c>
      <c r="C21" s="6" t="s">
        <v>16</v>
      </c>
      <c r="D21" s="6">
        <v>1000</v>
      </c>
      <c r="E21" s="77">
        <v>2.92</v>
      </c>
      <c r="F21" s="51">
        <v>2948.7</v>
      </c>
      <c r="G21" s="7"/>
      <c r="H21" s="53">
        <v>1.78</v>
      </c>
      <c r="I21" s="7"/>
      <c r="J21" s="7"/>
    </row>
    <row r="22" spans="1:10" x14ac:dyDescent="0.3">
      <c r="A22" s="7">
        <v>21</v>
      </c>
      <c r="B22" s="5">
        <v>43896</v>
      </c>
      <c r="C22" s="6" t="s">
        <v>10</v>
      </c>
      <c r="D22" s="6">
        <v>1000</v>
      </c>
      <c r="E22" s="77">
        <v>9.8580000000000005</v>
      </c>
      <c r="F22" s="50">
        <v>9902.0499999999993</v>
      </c>
      <c r="G22" s="7"/>
      <c r="H22" s="53">
        <v>7</v>
      </c>
      <c r="I22" s="7"/>
      <c r="J22" s="7"/>
    </row>
    <row r="23" spans="1:10" x14ac:dyDescent="0.3">
      <c r="A23" s="7">
        <v>22</v>
      </c>
      <c r="B23" s="5">
        <v>43896</v>
      </c>
      <c r="C23" s="6" t="s">
        <v>8</v>
      </c>
      <c r="D23" s="6">
        <v>100</v>
      </c>
      <c r="E23" s="77">
        <v>58</v>
      </c>
      <c r="F23" s="50">
        <v>5840.35</v>
      </c>
      <c r="G23" s="7"/>
      <c r="H23" s="53"/>
      <c r="I23" s="7"/>
      <c r="J23" s="7"/>
    </row>
    <row r="24" spans="1:10" x14ac:dyDescent="0.3">
      <c r="A24" s="7">
        <v>23</v>
      </c>
      <c r="B24" s="5">
        <v>43899</v>
      </c>
      <c r="C24" s="6" t="s">
        <v>8</v>
      </c>
      <c r="D24" s="6">
        <v>50</v>
      </c>
      <c r="E24" s="77">
        <v>52.5</v>
      </c>
      <c r="F24" s="50">
        <v>2638.45</v>
      </c>
      <c r="G24" s="7"/>
      <c r="H24" s="53"/>
      <c r="I24" s="7"/>
      <c r="J24" s="7"/>
    </row>
    <row r="25" spans="1:10" x14ac:dyDescent="0.3">
      <c r="A25" s="7">
        <v>24</v>
      </c>
      <c r="B25" s="5">
        <v>43899</v>
      </c>
      <c r="C25" s="6" t="s">
        <v>11</v>
      </c>
      <c r="D25" s="6">
        <v>500</v>
      </c>
      <c r="E25" s="77">
        <v>8.9160000000000004</v>
      </c>
      <c r="F25" s="50">
        <v>4487.3500000000004</v>
      </c>
      <c r="G25" s="7"/>
      <c r="H25" s="53">
        <v>7</v>
      </c>
      <c r="I25" s="7"/>
      <c r="J25" s="7"/>
    </row>
    <row r="26" spans="1:10" x14ac:dyDescent="0.3">
      <c r="A26" s="7">
        <v>25</v>
      </c>
      <c r="B26" s="5">
        <v>43899</v>
      </c>
      <c r="C26" s="6" t="s">
        <v>9</v>
      </c>
      <c r="D26" s="6">
        <v>100</v>
      </c>
      <c r="E26" s="77">
        <v>82.56</v>
      </c>
      <c r="F26" s="50">
        <v>8298.75</v>
      </c>
      <c r="G26" s="7"/>
      <c r="H26" s="53">
        <v>52.7</v>
      </c>
      <c r="I26" s="7"/>
      <c r="J26" s="7"/>
    </row>
    <row r="27" spans="1:10" x14ac:dyDescent="0.3">
      <c r="A27" s="7">
        <v>26</v>
      </c>
      <c r="B27" s="5">
        <v>43899</v>
      </c>
      <c r="C27" s="6" t="s">
        <v>7</v>
      </c>
      <c r="D27" s="6">
        <v>1000</v>
      </c>
      <c r="E27" s="77">
        <v>1.7849999999999999</v>
      </c>
      <c r="F27" s="50">
        <v>1824.47</v>
      </c>
      <c r="G27" s="7" t="s">
        <v>14</v>
      </c>
      <c r="H27" s="53">
        <v>1.31</v>
      </c>
      <c r="I27" s="7"/>
      <c r="J27" s="7"/>
    </row>
    <row r="28" spans="1:10" x14ac:dyDescent="0.3">
      <c r="A28" s="7">
        <v>27</v>
      </c>
      <c r="B28" s="5">
        <v>43899</v>
      </c>
      <c r="C28" s="6" t="s">
        <v>9</v>
      </c>
      <c r="D28" s="6">
        <v>100</v>
      </c>
      <c r="E28" s="77">
        <v>84.5</v>
      </c>
      <c r="F28" s="50">
        <v>8492.9</v>
      </c>
      <c r="G28" s="7"/>
      <c r="H28" s="53">
        <v>52.7</v>
      </c>
      <c r="I28" s="7"/>
      <c r="J28" s="7"/>
    </row>
    <row r="29" spans="1:10" x14ac:dyDescent="0.3">
      <c r="A29" s="7">
        <v>28</v>
      </c>
      <c r="B29" s="5">
        <v>43900</v>
      </c>
      <c r="C29" s="6" t="s">
        <v>6</v>
      </c>
      <c r="D29" s="6">
        <v>200</v>
      </c>
      <c r="E29" s="77">
        <v>14.07</v>
      </c>
      <c r="F29" s="50">
        <v>2856.03</v>
      </c>
      <c r="G29" s="7" t="s">
        <v>14</v>
      </c>
      <c r="H29" s="53">
        <v>10.199999999999999</v>
      </c>
      <c r="I29" s="7"/>
      <c r="J29" s="3" t="s">
        <v>96</v>
      </c>
    </row>
    <row r="30" spans="1:10" x14ac:dyDescent="0.3">
      <c r="A30" s="7">
        <v>29</v>
      </c>
      <c r="B30" s="5">
        <v>43900</v>
      </c>
      <c r="C30" s="6" t="s">
        <v>5</v>
      </c>
      <c r="D30" s="6">
        <v>500</v>
      </c>
      <c r="E30" s="77">
        <v>4.93</v>
      </c>
      <c r="F30" s="50">
        <v>2493.35</v>
      </c>
      <c r="G30" s="7"/>
      <c r="H30" s="53"/>
      <c r="I30" s="7"/>
      <c r="J30" s="7"/>
    </row>
    <row r="31" spans="1:10" x14ac:dyDescent="0.3">
      <c r="A31" s="7">
        <v>30</v>
      </c>
      <c r="B31" s="5">
        <v>43900</v>
      </c>
      <c r="C31" s="6" t="s">
        <v>7</v>
      </c>
      <c r="D31" s="6">
        <v>1000</v>
      </c>
      <c r="E31" s="77">
        <v>1.8588</v>
      </c>
      <c r="F31" s="50">
        <v>1898.45</v>
      </c>
      <c r="G31" s="7" t="s">
        <v>14</v>
      </c>
      <c r="H31" s="53">
        <v>1.31</v>
      </c>
      <c r="I31" s="7"/>
      <c r="J31" s="7"/>
    </row>
    <row r="32" spans="1:10" x14ac:dyDescent="0.3">
      <c r="A32" s="7">
        <v>31</v>
      </c>
      <c r="B32" s="5">
        <v>43900</v>
      </c>
      <c r="C32" s="6" t="s">
        <v>5</v>
      </c>
      <c r="D32" s="6">
        <v>500</v>
      </c>
      <c r="E32" s="77">
        <v>4.9950000000000001</v>
      </c>
      <c r="F32" s="50">
        <v>2525.35</v>
      </c>
      <c r="G32" s="7"/>
      <c r="H32" s="53"/>
      <c r="I32" s="7"/>
      <c r="J32" s="7"/>
    </row>
    <row r="33" spans="1:10" x14ac:dyDescent="0.3">
      <c r="A33" s="7">
        <v>32</v>
      </c>
      <c r="B33" s="5">
        <v>43900</v>
      </c>
      <c r="C33" s="6" t="s">
        <v>8</v>
      </c>
      <c r="D33" s="6">
        <v>50</v>
      </c>
      <c r="E33" s="77">
        <v>54.7</v>
      </c>
      <c r="F33" s="50">
        <v>2763.55</v>
      </c>
      <c r="G33" s="7"/>
      <c r="H33" s="53"/>
      <c r="I33" s="7"/>
      <c r="J33" s="7"/>
    </row>
    <row r="34" spans="1:10" x14ac:dyDescent="0.3">
      <c r="A34" s="7">
        <v>33</v>
      </c>
      <c r="B34" s="5">
        <v>43900</v>
      </c>
      <c r="C34" s="6" t="s">
        <v>9</v>
      </c>
      <c r="D34" s="6">
        <v>200</v>
      </c>
      <c r="E34" s="77">
        <v>85.32</v>
      </c>
      <c r="F34" s="50">
        <v>17148.900000000001</v>
      </c>
      <c r="G34" s="7"/>
      <c r="H34" s="53">
        <v>52.7</v>
      </c>
      <c r="I34" s="7"/>
      <c r="J34" s="7"/>
    </row>
    <row r="35" spans="1:10" x14ac:dyDescent="0.3">
      <c r="A35" s="7">
        <v>34</v>
      </c>
      <c r="B35" s="5">
        <v>43900</v>
      </c>
      <c r="C35" s="6" t="s">
        <v>10</v>
      </c>
      <c r="D35" s="6">
        <v>500</v>
      </c>
      <c r="E35" s="77">
        <v>9.4779999999999998</v>
      </c>
      <c r="F35" s="50">
        <v>4768.55</v>
      </c>
      <c r="G35" s="7"/>
      <c r="H35" s="53">
        <v>7</v>
      </c>
      <c r="I35" s="7"/>
      <c r="J35" s="7"/>
    </row>
    <row r="36" spans="1:10" x14ac:dyDescent="0.3">
      <c r="A36" s="7">
        <v>35</v>
      </c>
      <c r="B36" s="5">
        <v>43900</v>
      </c>
      <c r="C36" s="6" t="s">
        <v>18</v>
      </c>
      <c r="D36" s="6">
        <v>500</v>
      </c>
      <c r="E36" s="77">
        <v>8.09</v>
      </c>
      <c r="F36" s="8">
        <v>4090.62</v>
      </c>
      <c r="G36" s="7" t="s">
        <v>14</v>
      </c>
      <c r="H36" s="53">
        <v>6.49</v>
      </c>
      <c r="I36" s="7"/>
      <c r="J36" s="7"/>
    </row>
    <row r="37" spans="1:10" x14ac:dyDescent="0.3">
      <c r="A37" s="7">
        <v>36</v>
      </c>
      <c r="B37" s="5">
        <v>43900</v>
      </c>
      <c r="C37" s="6" t="s">
        <v>37</v>
      </c>
      <c r="D37" s="6">
        <v>2000</v>
      </c>
      <c r="E37" s="77">
        <v>0.2646</v>
      </c>
      <c r="F37" s="8">
        <v>546.1</v>
      </c>
      <c r="H37" s="53" t="s">
        <v>38</v>
      </c>
      <c r="I37" s="7"/>
      <c r="J37" s="7"/>
    </row>
    <row r="38" spans="1:10" x14ac:dyDescent="0.3">
      <c r="A38" s="7">
        <v>37</v>
      </c>
      <c r="B38" s="5">
        <v>43901</v>
      </c>
      <c r="C38" s="6" t="s">
        <v>18</v>
      </c>
      <c r="D38" s="6">
        <v>500</v>
      </c>
      <c r="E38" s="77">
        <v>8.2579999999999991</v>
      </c>
      <c r="F38" s="8">
        <v>4174.32</v>
      </c>
      <c r="G38" s="7" t="s">
        <v>14</v>
      </c>
      <c r="H38" s="53">
        <v>6.49</v>
      </c>
      <c r="I38" s="7"/>
      <c r="J38" s="7"/>
    </row>
    <row r="39" spans="1:10" x14ac:dyDescent="0.3">
      <c r="A39" s="7">
        <v>38</v>
      </c>
      <c r="B39" s="5">
        <v>43902</v>
      </c>
      <c r="C39" s="6" t="s">
        <v>8</v>
      </c>
      <c r="D39" s="6">
        <v>100</v>
      </c>
      <c r="E39" s="77">
        <v>43</v>
      </c>
      <c r="F39" s="8">
        <v>4329.25</v>
      </c>
      <c r="H39" s="53"/>
      <c r="I39" s="7"/>
      <c r="J39" s="7"/>
    </row>
    <row r="40" spans="1:10" x14ac:dyDescent="0.3">
      <c r="A40" s="7">
        <v>39</v>
      </c>
      <c r="B40" s="5">
        <v>43902</v>
      </c>
      <c r="C40" s="6" t="s">
        <v>20</v>
      </c>
      <c r="D40" s="6">
        <v>500</v>
      </c>
      <c r="E40" s="77">
        <v>7.39</v>
      </c>
      <c r="F40" s="8">
        <v>3739.24</v>
      </c>
      <c r="G40" s="7" t="s">
        <v>14</v>
      </c>
      <c r="H40" s="53">
        <v>6.49</v>
      </c>
      <c r="I40" s="7"/>
      <c r="J40" s="7"/>
    </row>
    <row r="41" spans="1:10" x14ac:dyDescent="0.3">
      <c r="A41" s="7">
        <v>40</v>
      </c>
      <c r="B41" s="5">
        <v>43902</v>
      </c>
      <c r="C41" s="6" t="s">
        <v>7</v>
      </c>
      <c r="D41" s="6">
        <v>4000</v>
      </c>
      <c r="E41" s="77">
        <v>1.54</v>
      </c>
      <c r="F41" s="8">
        <v>6215.4</v>
      </c>
      <c r="G41" s="7" t="s">
        <v>14</v>
      </c>
      <c r="H41" s="53">
        <v>1.31</v>
      </c>
      <c r="I41" s="7"/>
      <c r="J41" s="7"/>
    </row>
    <row r="42" spans="1:10" x14ac:dyDescent="0.3">
      <c r="A42" s="7">
        <v>41</v>
      </c>
      <c r="B42" s="5">
        <v>43903</v>
      </c>
      <c r="C42" s="6" t="s">
        <v>10</v>
      </c>
      <c r="D42" s="6">
        <v>1000</v>
      </c>
      <c r="E42" s="77">
        <v>7.9</v>
      </c>
      <c r="F42" s="8">
        <v>7941.95</v>
      </c>
      <c r="G42" s="7"/>
      <c r="H42" s="53">
        <v>7</v>
      </c>
      <c r="I42" s="7"/>
      <c r="J42" s="7"/>
    </row>
    <row r="43" spans="1:10" x14ac:dyDescent="0.3">
      <c r="A43" s="7">
        <v>42</v>
      </c>
      <c r="B43" s="5">
        <v>43903</v>
      </c>
      <c r="C43" s="6" t="s">
        <v>21</v>
      </c>
      <c r="D43" s="6">
        <v>100</v>
      </c>
      <c r="E43" s="77">
        <v>30.71</v>
      </c>
      <c r="F43" s="8">
        <v>3099.8</v>
      </c>
      <c r="G43" s="7"/>
      <c r="H43" s="53">
        <v>19.5</v>
      </c>
      <c r="I43" s="7"/>
      <c r="J43" s="7"/>
    </row>
    <row r="44" spans="1:10" x14ac:dyDescent="0.3">
      <c r="A44" s="7">
        <v>43</v>
      </c>
      <c r="B44" s="5">
        <v>43903</v>
      </c>
      <c r="C44" s="6" t="s">
        <v>22</v>
      </c>
      <c r="D44" s="6">
        <v>200</v>
      </c>
      <c r="E44" s="77">
        <v>25.66</v>
      </c>
      <c r="F44" s="8">
        <v>5182.8900000000003</v>
      </c>
      <c r="G44" s="7" t="s">
        <v>14</v>
      </c>
      <c r="H44" s="53" t="s">
        <v>41</v>
      </c>
      <c r="I44" s="7"/>
      <c r="J44" s="7"/>
    </row>
    <row r="45" spans="1:10" x14ac:dyDescent="0.3">
      <c r="A45" s="7">
        <v>44</v>
      </c>
      <c r="B45" s="5">
        <v>43906</v>
      </c>
      <c r="C45" s="6" t="s">
        <v>9</v>
      </c>
      <c r="D45" s="6">
        <v>50</v>
      </c>
      <c r="E45" s="77">
        <v>57.52</v>
      </c>
      <c r="F45" s="52">
        <v>2904.15</v>
      </c>
      <c r="G45" s="7" t="s">
        <v>14</v>
      </c>
      <c r="H45" s="53">
        <v>52.7</v>
      </c>
      <c r="I45" s="7"/>
      <c r="J45" s="7"/>
    </row>
    <row r="46" spans="1:10" x14ac:dyDescent="0.3">
      <c r="A46" s="7">
        <v>45</v>
      </c>
      <c r="B46" s="5">
        <v>43906</v>
      </c>
      <c r="C46" s="6" t="s">
        <v>23</v>
      </c>
      <c r="D46" s="6">
        <v>100</v>
      </c>
      <c r="E46" s="77">
        <v>9.3000000000000007</v>
      </c>
      <c r="F46" s="8">
        <v>947.2</v>
      </c>
      <c r="G46" s="7"/>
      <c r="H46" s="53"/>
      <c r="I46" s="7"/>
      <c r="J46" s="7"/>
    </row>
    <row r="47" spans="1:10" x14ac:dyDescent="0.3">
      <c r="A47" s="7">
        <v>46</v>
      </c>
      <c r="B47" s="5">
        <v>43907</v>
      </c>
      <c r="C47" s="6" t="s">
        <v>18</v>
      </c>
      <c r="D47" s="6">
        <v>500</v>
      </c>
      <c r="E47" s="77">
        <v>6.64</v>
      </c>
      <c r="F47" s="52">
        <v>3364.3</v>
      </c>
      <c r="G47" s="7" t="s">
        <v>14</v>
      </c>
      <c r="H47" s="53">
        <v>6.49</v>
      </c>
      <c r="I47" s="7"/>
      <c r="J47" s="7"/>
    </row>
    <row r="48" spans="1:10" x14ac:dyDescent="0.3">
      <c r="A48" s="7">
        <v>47</v>
      </c>
      <c r="B48" s="5">
        <v>43907</v>
      </c>
      <c r="C48" s="6" t="s">
        <v>7</v>
      </c>
      <c r="D48" s="6">
        <v>1000</v>
      </c>
      <c r="E48" s="77">
        <v>1.42</v>
      </c>
      <c r="F48" s="8">
        <v>146.35</v>
      </c>
      <c r="G48" s="7"/>
      <c r="H48" s="53">
        <v>1.31</v>
      </c>
      <c r="I48" s="7"/>
      <c r="J48" s="7"/>
    </row>
    <row r="49" spans="1:12" x14ac:dyDescent="0.3">
      <c r="A49" s="7">
        <v>48</v>
      </c>
      <c r="B49" s="5">
        <v>43907</v>
      </c>
      <c r="C49" s="6" t="s">
        <v>37</v>
      </c>
      <c r="D49" s="6">
        <v>2000</v>
      </c>
      <c r="E49" s="77">
        <v>0.15</v>
      </c>
      <c r="F49" s="8">
        <v>314.7</v>
      </c>
      <c r="G49" s="7"/>
      <c r="H49" s="53">
        <v>0.12</v>
      </c>
      <c r="I49" s="7"/>
      <c r="J49" s="7"/>
    </row>
    <row r="50" spans="1:12" x14ac:dyDescent="0.3">
      <c r="A50" s="7">
        <v>49</v>
      </c>
      <c r="B50" s="5">
        <v>43907</v>
      </c>
      <c r="C50" s="6" t="s">
        <v>9</v>
      </c>
      <c r="D50" s="6">
        <v>50</v>
      </c>
      <c r="E50" s="77">
        <v>58.42</v>
      </c>
      <c r="F50" s="8">
        <v>2949.7</v>
      </c>
      <c r="G50" s="7"/>
      <c r="H50" s="53">
        <v>52.7</v>
      </c>
      <c r="I50" s="7"/>
      <c r="J50" s="7"/>
    </row>
    <row r="51" spans="1:12" x14ac:dyDescent="0.3">
      <c r="A51" s="7">
        <v>50</v>
      </c>
      <c r="B51" s="5">
        <v>43910</v>
      </c>
      <c r="C51" s="6" t="s">
        <v>9</v>
      </c>
      <c r="D51" s="6">
        <v>50</v>
      </c>
      <c r="E51" s="77">
        <v>60.5</v>
      </c>
      <c r="F51" s="8">
        <v>3053.75</v>
      </c>
      <c r="G51" s="7"/>
      <c r="H51" s="53">
        <v>52.7</v>
      </c>
      <c r="I51" s="7"/>
      <c r="J51" s="7"/>
    </row>
    <row r="52" spans="1:12" x14ac:dyDescent="0.3">
      <c r="A52" s="7">
        <v>51</v>
      </c>
      <c r="B52" s="5">
        <v>43913</v>
      </c>
      <c r="C52" s="6" t="s">
        <v>33</v>
      </c>
      <c r="D52" s="6" t="s">
        <v>34</v>
      </c>
      <c r="E52" s="77">
        <v>35.979999999999997</v>
      </c>
      <c r="F52" s="52"/>
      <c r="G52" s="7"/>
      <c r="H52" s="53"/>
      <c r="I52" s="7"/>
      <c r="J52" s="49">
        <v>3568.8</v>
      </c>
    </row>
    <row r="53" spans="1:12" x14ac:dyDescent="0.3">
      <c r="A53" s="7">
        <v>52</v>
      </c>
      <c r="B53" s="5">
        <v>43913</v>
      </c>
      <c r="C53" s="6" t="s">
        <v>9</v>
      </c>
      <c r="D53" s="6">
        <v>50</v>
      </c>
      <c r="E53" s="77">
        <v>57.2</v>
      </c>
      <c r="F53" s="8">
        <v>2888.65</v>
      </c>
      <c r="G53" s="7"/>
      <c r="H53" s="53">
        <v>52.7</v>
      </c>
      <c r="I53" s="7"/>
      <c r="J53" s="7"/>
      <c r="L53" s="1">
        <v>15000</v>
      </c>
    </row>
    <row r="54" spans="1:12" x14ac:dyDescent="0.3">
      <c r="A54" s="7">
        <v>53</v>
      </c>
      <c r="B54" s="5">
        <v>43913</v>
      </c>
      <c r="C54" s="6" t="s">
        <v>15</v>
      </c>
      <c r="D54" s="6">
        <v>400</v>
      </c>
      <c r="E54" s="77">
        <v>6.66</v>
      </c>
      <c r="F54" s="8">
        <v>2692.5</v>
      </c>
      <c r="G54" s="7"/>
      <c r="H54" s="53">
        <v>5.7</v>
      </c>
      <c r="I54" s="7"/>
      <c r="J54" s="7"/>
      <c r="L54" s="1">
        <v>17520</v>
      </c>
    </row>
    <row r="55" spans="1:12" x14ac:dyDescent="0.3">
      <c r="A55" s="7">
        <v>54</v>
      </c>
      <c r="B55" s="5">
        <v>43913</v>
      </c>
      <c r="C55" s="6" t="s">
        <v>8</v>
      </c>
      <c r="D55" s="6" t="s">
        <v>36</v>
      </c>
      <c r="E55" s="77">
        <v>51.9</v>
      </c>
      <c r="F55" s="8"/>
      <c r="G55" s="7"/>
      <c r="H55" s="53"/>
      <c r="I55" s="7"/>
      <c r="J55" s="49">
        <v>15486.45</v>
      </c>
      <c r="L55" s="1">
        <v>13000</v>
      </c>
    </row>
    <row r="56" spans="1:12" x14ac:dyDescent="0.3">
      <c r="A56" s="7">
        <v>55</v>
      </c>
      <c r="B56" s="5">
        <v>43913</v>
      </c>
      <c r="C56" s="6" t="s">
        <v>15</v>
      </c>
      <c r="D56" s="6">
        <v>2000</v>
      </c>
      <c r="E56" s="77">
        <v>6.53</v>
      </c>
      <c r="F56" s="8">
        <v>13121.5</v>
      </c>
      <c r="G56" s="7"/>
      <c r="H56" s="53">
        <v>5.7</v>
      </c>
      <c r="I56" s="7"/>
      <c r="J56" s="7"/>
      <c r="L56" s="1">
        <v>1700</v>
      </c>
    </row>
    <row r="57" spans="1:12" x14ac:dyDescent="0.3">
      <c r="A57" s="7">
        <v>56</v>
      </c>
      <c r="B57" s="5">
        <v>43913</v>
      </c>
      <c r="C57" s="6" t="s">
        <v>15</v>
      </c>
      <c r="D57" s="6">
        <v>50</v>
      </c>
      <c r="E57" s="77">
        <v>6.54</v>
      </c>
      <c r="F57" s="52">
        <v>670</v>
      </c>
      <c r="G57" s="7"/>
      <c r="H57" s="53">
        <v>5.7</v>
      </c>
      <c r="I57" s="7"/>
      <c r="J57" s="7"/>
      <c r="L57" s="1">
        <v>3200</v>
      </c>
    </row>
    <row r="58" spans="1:12" x14ac:dyDescent="0.3">
      <c r="A58" s="7">
        <v>57</v>
      </c>
      <c r="B58" s="6">
        <v>25</v>
      </c>
      <c r="C58" s="6" t="s">
        <v>8</v>
      </c>
      <c r="D58" s="6"/>
      <c r="E58" s="77"/>
      <c r="F58" s="8"/>
      <c r="G58" s="7"/>
      <c r="H58" s="53"/>
      <c r="I58" s="7"/>
      <c r="J58" s="8">
        <v>663</v>
      </c>
      <c r="K58" s="1" t="s">
        <v>42</v>
      </c>
      <c r="L58" s="1">
        <v>1100</v>
      </c>
    </row>
    <row r="59" spans="1:12" x14ac:dyDescent="0.3">
      <c r="A59" s="7">
        <v>58</v>
      </c>
      <c r="B59" s="6">
        <v>26</v>
      </c>
      <c r="C59" s="6" t="s">
        <v>21</v>
      </c>
      <c r="D59" s="6">
        <v>1</v>
      </c>
      <c r="E59" s="77">
        <v>33.659999999999997</v>
      </c>
      <c r="F59" s="8"/>
      <c r="G59" s="7"/>
      <c r="H59" s="53"/>
      <c r="I59" s="7"/>
      <c r="J59" s="8">
        <v>17.100000000000001</v>
      </c>
    </row>
    <row r="60" spans="1:12" x14ac:dyDescent="0.3">
      <c r="A60" s="7">
        <v>59</v>
      </c>
      <c r="B60" s="6">
        <v>26</v>
      </c>
      <c r="C60" s="6" t="s">
        <v>21</v>
      </c>
      <c r="D60" s="6">
        <v>99</v>
      </c>
      <c r="E60" s="77">
        <v>33.17</v>
      </c>
      <c r="F60" s="8"/>
      <c r="G60" s="7"/>
      <c r="H60" s="53"/>
      <c r="I60" s="7"/>
      <c r="J60" s="8">
        <v>3254.9</v>
      </c>
    </row>
    <row r="61" spans="1:12" x14ac:dyDescent="0.3">
      <c r="A61" s="7">
        <v>60</v>
      </c>
      <c r="B61" s="6">
        <v>26</v>
      </c>
      <c r="C61" s="6" t="s">
        <v>9</v>
      </c>
      <c r="D61" s="6">
        <v>50</v>
      </c>
      <c r="E61" s="77">
        <v>68.48</v>
      </c>
      <c r="F61" s="8">
        <v>3453.05</v>
      </c>
      <c r="G61" s="7"/>
      <c r="H61" s="53">
        <v>52.7</v>
      </c>
      <c r="I61" s="7"/>
      <c r="J61" s="7"/>
    </row>
    <row r="62" spans="1:12" x14ac:dyDescent="0.3">
      <c r="A62" s="7">
        <v>61</v>
      </c>
      <c r="B62" s="6">
        <v>26</v>
      </c>
      <c r="C62" s="6" t="s">
        <v>10</v>
      </c>
      <c r="D62" s="6">
        <v>100</v>
      </c>
      <c r="E62" s="77">
        <v>9.0440000000000005</v>
      </c>
      <c r="F62" s="8">
        <v>921.6</v>
      </c>
      <c r="G62" s="7"/>
      <c r="H62" s="53"/>
      <c r="I62" s="7"/>
      <c r="J62" s="7"/>
    </row>
    <row r="63" spans="1:12" x14ac:dyDescent="0.3">
      <c r="A63" s="7">
        <v>62</v>
      </c>
      <c r="B63" s="6">
        <v>26</v>
      </c>
      <c r="C63" s="6" t="s">
        <v>43</v>
      </c>
      <c r="D63" s="6">
        <v>50</v>
      </c>
      <c r="E63" s="77">
        <v>23.06</v>
      </c>
      <c r="F63" s="8">
        <v>1192.8499999999999</v>
      </c>
      <c r="G63" s="7"/>
      <c r="H63" s="53"/>
      <c r="I63" s="7"/>
      <c r="J63" s="7"/>
      <c r="L63" s="1">
        <f>SUM(L53:L62)</f>
        <v>51520</v>
      </c>
    </row>
    <row r="64" spans="1:12" x14ac:dyDescent="0.3">
      <c r="A64" s="7">
        <v>63</v>
      </c>
      <c r="B64" s="5">
        <v>43921</v>
      </c>
      <c r="C64" s="6" t="s">
        <v>5</v>
      </c>
      <c r="D64" s="6">
        <v>3000</v>
      </c>
      <c r="E64" s="77">
        <v>5.5276699999999996</v>
      </c>
      <c r="F64" s="8"/>
      <c r="G64" s="7"/>
      <c r="H64" s="53"/>
      <c r="I64" s="7"/>
      <c r="J64" s="49">
        <v>16498.650000000001</v>
      </c>
    </row>
    <row r="65" spans="1:13" x14ac:dyDescent="0.3">
      <c r="A65" s="7">
        <v>64</v>
      </c>
      <c r="B65" s="6">
        <v>31</v>
      </c>
      <c r="C65" s="6" t="s">
        <v>17</v>
      </c>
      <c r="D65" s="6">
        <v>1250</v>
      </c>
      <c r="E65" s="77">
        <v>20.3</v>
      </c>
      <c r="F65" s="8"/>
      <c r="G65" s="7"/>
      <c r="H65" s="53"/>
      <c r="I65" s="7"/>
      <c r="J65" s="49">
        <v>25226.71</v>
      </c>
    </row>
    <row r="66" spans="1:13" x14ac:dyDescent="0.3">
      <c r="A66" s="7">
        <v>65</v>
      </c>
      <c r="B66" s="6">
        <v>31</v>
      </c>
      <c r="C66" s="6" t="s">
        <v>15</v>
      </c>
      <c r="D66" s="6">
        <v>4000</v>
      </c>
      <c r="E66" s="77">
        <v>7.86</v>
      </c>
      <c r="F66" s="8">
        <v>31600.35</v>
      </c>
      <c r="G66" s="7"/>
      <c r="H66" s="53"/>
      <c r="I66" s="7"/>
      <c r="J66" s="7"/>
    </row>
    <row r="67" spans="1:13" x14ac:dyDescent="0.3">
      <c r="A67" s="7">
        <v>66</v>
      </c>
      <c r="B67" s="5">
        <v>43924</v>
      </c>
      <c r="C67" s="6" t="s">
        <v>18</v>
      </c>
      <c r="D67" s="6">
        <v>2000</v>
      </c>
      <c r="E67" s="77">
        <v>9.65</v>
      </c>
      <c r="F67" s="8"/>
      <c r="G67" s="7"/>
      <c r="H67" s="53"/>
      <c r="I67" s="7"/>
      <c r="J67" s="7" t="s">
        <v>44</v>
      </c>
    </row>
    <row r="68" spans="1:13" x14ac:dyDescent="0.3">
      <c r="A68" s="7">
        <v>67</v>
      </c>
      <c r="B68" s="6">
        <v>3</v>
      </c>
      <c r="C68" s="6" t="s">
        <v>10</v>
      </c>
      <c r="D68" s="6" t="s">
        <v>45</v>
      </c>
      <c r="E68" s="77">
        <v>8.8000000000000007</v>
      </c>
      <c r="G68" s="7"/>
      <c r="H68" s="53"/>
      <c r="I68" s="7"/>
      <c r="J68" s="49">
        <v>210690.6</v>
      </c>
      <c r="K68" s="1" t="s">
        <v>47</v>
      </c>
    </row>
    <row r="69" spans="1:13" x14ac:dyDescent="0.3">
      <c r="A69" s="7">
        <v>68</v>
      </c>
      <c r="B69" s="6">
        <v>3</v>
      </c>
      <c r="C69" s="6" t="s">
        <v>15</v>
      </c>
      <c r="D69" s="6">
        <v>3000</v>
      </c>
      <c r="E69" s="77">
        <v>7.5532000000000004</v>
      </c>
      <c r="F69" s="8">
        <v>22774.05</v>
      </c>
      <c r="G69" s="7"/>
      <c r="H69" s="53"/>
      <c r="I69" s="7"/>
      <c r="J69" s="7"/>
    </row>
    <row r="70" spans="1:13" x14ac:dyDescent="0.3">
      <c r="A70" s="7">
        <v>69</v>
      </c>
      <c r="B70" s="6">
        <v>3</v>
      </c>
      <c r="C70" s="6" t="s">
        <v>15</v>
      </c>
      <c r="D70" s="6">
        <v>500</v>
      </c>
      <c r="E70" s="77">
        <v>7.56</v>
      </c>
      <c r="F70" s="8">
        <v>3809.35</v>
      </c>
      <c r="G70" s="7"/>
      <c r="H70" s="53"/>
      <c r="I70" s="7"/>
      <c r="J70" s="7"/>
    </row>
    <row r="71" spans="1:13" x14ac:dyDescent="0.3">
      <c r="A71" s="7">
        <v>70</v>
      </c>
      <c r="B71" s="6">
        <v>7</v>
      </c>
      <c r="C71" s="6" t="s">
        <v>15</v>
      </c>
      <c r="D71" s="6">
        <v>400</v>
      </c>
      <c r="E71" s="77">
        <v>8.07</v>
      </c>
      <c r="F71" s="8">
        <v>3256.9</v>
      </c>
      <c r="G71" s="7"/>
      <c r="H71" s="53"/>
      <c r="I71" s="7"/>
      <c r="J71" s="7"/>
    </row>
    <row r="72" spans="1:13" x14ac:dyDescent="0.3">
      <c r="A72" s="7">
        <v>71</v>
      </c>
      <c r="B72" s="6">
        <v>9</v>
      </c>
      <c r="C72" s="6" t="s">
        <v>9</v>
      </c>
      <c r="D72" s="6">
        <v>50</v>
      </c>
      <c r="E72" s="77">
        <v>78.819999999999993</v>
      </c>
      <c r="F72" s="8">
        <v>3970.45</v>
      </c>
      <c r="G72" s="7"/>
      <c r="H72" s="53"/>
      <c r="I72" s="7"/>
      <c r="J72" s="7"/>
    </row>
    <row r="73" spans="1:13" x14ac:dyDescent="0.3">
      <c r="A73" s="7">
        <v>72</v>
      </c>
      <c r="B73" s="6">
        <v>17.399999999999999</v>
      </c>
      <c r="C73" s="6" t="s">
        <v>15</v>
      </c>
      <c r="D73" s="6">
        <v>1900</v>
      </c>
      <c r="E73" s="77">
        <v>7.29</v>
      </c>
      <c r="F73" s="8">
        <v>13912.9</v>
      </c>
      <c r="G73" s="7"/>
      <c r="H73" s="53"/>
      <c r="I73" s="7"/>
      <c r="J73" s="7"/>
    </row>
    <row r="74" spans="1:13" x14ac:dyDescent="0.3">
      <c r="A74" s="7">
        <v>73</v>
      </c>
      <c r="B74" s="6">
        <v>17</v>
      </c>
      <c r="C74" s="6" t="s">
        <v>48</v>
      </c>
      <c r="D74" s="6">
        <v>300</v>
      </c>
      <c r="E74" s="77">
        <v>21.4</v>
      </c>
      <c r="F74" s="8">
        <v>6461.3</v>
      </c>
      <c r="G74" s="7"/>
      <c r="H74" s="53"/>
      <c r="I74" s="7"/>
      <c r="J74" s="85" t="s">
        <v>77</v>
      </c>
      <c r="M74" s="2"/>
    </row>
    <row r="75" spans="1:13" x14ac:dyDescent="0.3">
      <c r="A75" s="7">
        <v>74</v>
      </c>
      <c r="B75" s="6">
        <v>16</v>
      </c>
      <c r="C75" s="6" t="s">
        <v>49</v>
      </c>
      <c r="D75" s="6">
        <v>1000</v>
      </c>
      <c r="E75" s="77">
        <v>0.74</v>
      </c>
      <c r="F75" s="8">
        <v>755</v>
      </c>
      <c r="G75" s="7"/>
      <c r="H75" s="53"/>
      <c r="I75" s="7"/>
      <c r="J75" s="7"/>
      <c r="M75" s="2"/>
    </row>
    <row r="76" spans="1:13" x14ac:dyDescent="0.3">
      <c r="A76" s="7">
        <v>75</v>
      </c>
      <c r="B76" s="6">
        <v>16</v>
      </c>
      <c r="C76" s="6" t="s">
        <v>49</v>
      </c>
      <c r="D76" s="6">
        <v>5000</v>
      </c>
      <c r="E76" s="77">
        <v>0.7</v>
      </c>
      <c r="F76" s="8">
        <v>3515</v>
      </c>
      <c r="G76" s="7"/>
      <c r="H76" s="53"/>
      <c r="I76" s="7"/>
      <c r="J76" s="7"/>
      <c r="M76" s="2"/>
    </row>
    <row r="77" spans="1:13" x14ac:dyDescent="0.3">
      <c r="A77" s="7">
        <v>76</v>
      </c>
      <c r="B77" s="6">
        <v>27</v>
      </c>
      <c r="C77" s="6" t="s">
        <v>49</v>
      </c>
      <c r="D77" s="6">
        <v>1000</v>
      </c>
      <c r="E77" s="77">
        <v>0.6</v>
      </c>
      <c r="F77" s="8">
        <v>615</v>
      </c>
      <c r="G77" s="7"/>
      <c r="H77" s="53"/>
      <c r="I77" s="7"/>
      <c r="J77" s="7"/>
      <c r="M77" s="2"/>
    </row>
    <row r="78" spans="1:13" x14ac:dyDescent="0.3">
      <c r="A78" s="7">
        <v>77</v>
      </c>
      <c r="B78" s="63">
        <v>43955</v>
      </c>
      <c r="C78" s="57" t="s">
        <v>59</v>
      </c>
      <c r="D78" s="57">
        <v>1000</v>
      </c>
      <c r="E78" s="78">
        <v>6.74</v>
      </c>
      <c r="F78" s="58">
        <v>6798.1</v>
      </c>
      <c r="G78" s="59"/>
      <c r="H78" s="60"/>
      <c r="I78" s="59"/>
      <c r="J78" s="59"/>
      <c r="M78" s="2"/>
    </row>
    <row r="79" spans="1:13" x14ac:dyDescent="0.3">
      <c r="A79" s="7">
        <v>78</v>
      </c>
      <c r="B79" s="63">
        <v>43965</v>
      </c>
      <c r="C79" s="57" t="s">
        <v>73</v>
      </c>
      <c r="D79" s="57">
        <v>100</v>
      </c>
      <c r="E79" s="83">
        <v>11.4</v>
      </c>
      <c r="F79" s="58">
        <v>1176.71</v>
      </c>
      <c r="G79" s="59" t="s">
        <v>74</v>
      </c>
      <c r="H79" s="60"/>
      <c r="I79" s="59">
        <v>100</v>
      </c>
      <c r="J79" s="59" t="s">
        <v>75</v>
      </c>
      <c r="M79" s="2"/>
    </row>
    <row r="80" spans="1:13" x14ac:dyDescent="0.3">
      <c r="A80" s="7">
        <v>79</v>
      </c>
      <c r="B80" s="63">
        <v>44032</v>
      </c>
      <c r="C80" s="57" t="s">
        <v>37</v>
      </c>
      <c r="D80" s="57">
        <v>2000</v>
      </c>
      <c r="E80" s="78">
        <v>0.15390000000000001</v>
      </c>
      <c r="F80" s="58">
        <v>324.55</v>
      </c>
      <c r="G80" s="59"/>
      <c r="H80" s="60"/>
      <c r="I80" s="59"/>
      <c r="J80" s="59"/>
      <c r="M80" s="2"/>
    </row>
    <row r="81" spans="1:13" x14ac:dyDescent="0.3">
      <c r="A81" s="7">
        <v>80</v>
      </c>
      <c r="B81" s="63">
        <v>44039</v>
      </c>
      <c r="C81" s="57" t="s">
        <v>37</v>
      </c>
      <c r="D81" s="57">
        <v>5000</v>
      </c>
      <c r="E81" s="78">
        <v>0.1077</v>
      </c>
      <c r="F81" s="58">
        <v>555.4</v>
      </c>
      <c r="G81" s="59"/>
      <c r="H81" s="60"/>
      <c r="I81" s="59"/>
      <c r="J81" s="84" t="s">
        <v>76</v>
      </c>
      <c r="M81" s="2"/>
    </row>
    <row r="82" spans="1:13" x14ac:dyDescent="0.3">
      <c r="A82" s="2">
        <v>81</v>
      </c>
      <c r="B82" s="63">
        <v>44042</v>
      </c>
      <c r="C82" s="57" t="s">
        <v>59</v>
      </c>
      <c r="D82" s="57">
        <v>200</v>
      </c>
      <c r="E82" s="78">
        <v>7.65</v>
      </c>
      <c r="F82" s="58">
        <v>1557.65</v>
      </c>
      <c r="G82" s="59"/>
      <c r="H82" s="60"/>
      <c r="I82" s="59"/>
      <c r="J82" s="59"/>
      <c r="M82" s="2"/>
    </row>
    <row r="83" spans="1:13" x14ac:dyDescent="0.3">
      <c r="A83" s="7">
        <v>82</v>
      </c>
      <c r="B83" s="63">
        <v>44137</v>
      </c>
      <c r="C83" s="57" t="s">
        <v>49</v>
      </c>
      <c r="D83" s="57">
        <v>1000</v>
      </c>
      <c r="E83" s="78">
        <v>0.182</v>
      </c>
      <c r="F83" s="58">
        <v>191</v>
      </c>
      <c r="G83" s="59"/>
      <c r="H83" s="60"/>
      <c r="I83" s="59"/>
      <c r="J83" s="117"/>
      <c r="M83" s="2"/>
    </row>
    <row r="84" spans="1:13" x14ac:dyDescent="0.3">
      <c r="A84" s="2">
        <v>83</v>
      </c>
      <c r="B84" s="63">
        <v>44216</v>
      </c>
      <c r="C84" s="57" t="s">
        <v>16</v>
      </c>
      <c r="D84" s="57">
        <v>1000</v>
      </c>
      <c r="E84" s="78">
        <v>3.93</v>
      </c>
      <c r="F84" s="58"/>
      <c r="G84" s="59"/>
      <c r="H84" s="60"/>
      <c r="I84" s="59"/>
      <c r="J84" s="59" t="s">
        <v>94</v>
      </c>
      <c r="M84" s="2"/>
    </row>
    <row r="85" spans="1:13" x14ac:dyDescent="0.3">
      <c r="A85" s="7">
        <v>84</v>
      </c>
      <c r="B85" s="63">
        <v>44239</v>
      </c>
      <c r="C85" s="57" t="s">
        <v>27</v>
      </c>
      <c r="D85" s="57">
        <v>100</v>
      </c>
      <c r="E85" s="78">
        <v>83.84</v>
      </c>
      <c r="F85" s="58">
        <v>8391.85</v>
      </c>
      <c r="G85" s="59"/>
      <c r="H85" s="60"/>
      <c r="I85" s="59"/>
      <c r="J85" s="59"/>
      <c r="M85" s="2"/>
    </row>
    <row r="86" spans="1:13" x14ac:dyDescent="0.3">
      <c r="A86" s="2">
        <v>85</v>
      </c>
      <c r="B86" s="63">
        <v>44341</v>
      </c>
      <c r="C86" s="57" t="s">
        <v>27</v>
      </c>
      <c r="D86" s="57">
        <v>50</v>
      </c>
      <c r="E86" s="78">
        <v>86.3</v>
      </c>
      <c r="F86" s="58">
        <v>4344</v>
      </c>
      <c r="G86" s="59"/>
      <c r="H86" s="60"/>
      <c r="I86" s="59"/>
      <c r="J86" s="59"/>
      <c r="M86" s="2"/>
    </row>
    <row r="87" spans="1:13" x14ac:dyDescent="0.3">
      <c r="A87" s="7">
        <v>86</v>
      </c>
      <c r="B87" s="63"/>
      <c r="C87" s="57" t="s">
        <v>7</v>
      </c>
      <c r="D87" s="57">
        <v>4000</v>
      </c>
      <c r="E87" s="78" t="s">
        <v>111</v>
      </c>
      <c r="F87" s="58"/>
      <c r="G87" s="59"/>
      <c r="H87" s="60"/>
      <c r="I87" s="59"/>
      <c r="J87" s="59" t="s">
        <v>110</v>
      </c>
      <c r="M87" s="2"/>
    </row>
    <row r="88" spans="1:13" x14ac:dyDescent="0.3">
      <c r="A88" s="2">
        <v>87</v>
      </c>
      <c r="B88" s="63"/>
      <c r="C88" s="57"/>
      <c r="D88" s="57"/>
      <c r="E88" s="78"/>
      <c r="F88" s="58"/>
      <c r="G88" s="59"/>
      <c r="H88" s="60"/>
      <c r="I88" s="59"/>
      <c r="J88" s="59"/>
      <c r="M88" s="2"/>
    </row>
    <row r="89" spans="1:13" x14ac:dyDescent="0.3">
      <c r="A89" s="7"/>
      <c r="B89" s="63"/>
      <c r="C89" s="57"/>
      <c r="D89" s="57"/>
      <c r="E89" s="78"/>
      <c r="F89" s="58"/>
      <c r="G89" s="59"/>
      <c r="H89" s="60"/>
      <c r="I89" s="59"/>
      <c r="J89" s="59"/>
      <c r="M89" s="2"/>
    </row>
    <row r="90" spans="1:13" x14ac:dyDescent="0.3">
      <c r="A90" s="7"/>
      <c r="B90" s="63"/>
      <c r="C90" s="57"/>
      <c r="D90" s="57"/>
      <c r="E90" s="78"/>
      <c r="F90" s="58"/>
      <c r="G90" s="59"/>
      <c r="H90" s="60"/>
      <c r="I90" s="59"/>
      <c r="J90" s="59"/>
      <c r="M90" s="2"/>
    </row>
    <row r="91" spans="1:13" ht="15" thickBot="1" x14ac:dyDescent="0.35">
      <c r="A91" s="7">
        <v>77</v>
      </c>
      <c r="B91" s="57"/>
      <c r="C91" s="57"/>
      <c r="D91" s="57"/>
      <c r="E91" s="78"/>
      <c r="F91" s="58">
        <f>SUM(F2:F67)</f>
        <v>397960.92</v>
      </c>
      <c r="G91" s="59"/>
      <c r="H91" s="60"/>
      <c r="I91" s="59"/>
      <c r="J91" s="59"/>
      <c r="M91" s="2"/>
    </row>
    <row r="92" spans="1:13" ht="15" thickBot="1" x14ac:dyDescent="0.35">
      <c r="A92" s="7">
        <v>78</v>
      </c>
      <c r="B92" s="166"/>
      <c r="C92" s="167"/>
      <c r="D92" s="167"/>
      <c r="E92" s="167"/>
      <c r="F92" s="167"/>
      <c r="G92" s="167"/>
      <c r="H92" s="167"/>
      <c r="I92" s="167"/>
      <c r="J92" s="168"/>
      <c r="M92" s="2"/>
    </row>
    <row r="93" spans="1:13" x14ac:dyDescent="0.3">
      <c r="A93" s="7">
        <v>79</v>
      </c>
      <c r="B93" s="5"/>
      <c r="C93" s="6"/>
      <c r="D93" s="6"/>
      <c r="E93" s="77"/>
      <c r="F93" s="118"/>
      <c r="G93" s="7"/>
      <c r="H93" s="6"/>
      <c r="I93" s="6"/>
      <c r="J93" s="6"/>
      <c r="K93" s="1">
        <v>128000</v>
      </c>
      <c r="M93" s="2"/>
    </row>
    <row r="94" spans="1:13" x14ac:dyDescent="0.3">
      <c r="A94" s="7">
        <v>80</v>
      </c>
      <c r="B94" s="5"/>
      <c r="C94" s="6"/>
      <c r="D94" s="6"/>
      <c r="E94" s="77"/>
      <c r="F94" s="118"/>
      <c r="G94" s="7"/>
      <c r="H94" s="6"/>
      <c r="I94" s="6"/>
      <c r="J94" s="6"/>
      <c r="K94" s="1">
        <v>74000</v>
      </c>
      <c r="M94" s="2"/>
    </row>
    <row r="95" spans="1:13" x14ac:dyDescent="0.3">
      <c r="A95" s="7">
        <v>81</v>
      </c>
      <c r="B95" s="6"/>
      <c r="C95" s="6"/>
      <c r="D95" s="6"/>
      <c r="E95" s="77"/>
      <c r="F95" s="118"/>
      <c r="G95" s="7"/>
      <c r="H95" s="6"/>
      <c r="I95" s="6"/>
      <c r="J95" s="6"/>
      <c r="K95" s="1">
        <v>98000</v>
      </c>
      <c r="M95" s="2"/>
    </row>
    <row r="96" spans="1:13" x14ac:dyDescent="0.3">
      <c r="A96" s="7">
        <v>82</v>
      </c>
      <c r="B96" s="6"/>
      <c r="C96" s="6"/>
      <c r="D96" s="6"/>
      <c r="E96" s="77"/>
      <c r="F96" s="118"/>
      <c r="G96" s="7"/>
      <c r="H96" s="6"/>
      <c r="I96" s="6"/>
      <c r="J96" s="6"/>
      <c r="M96" s="2"/>
    </row>
    <row r="97" spans="1:14" x14ac:dyDescent="0.3">
      <c r="A97" s="7">
        <v>83</v>
      </c>
      <c r="B97" s="5"/>
      <c r="C97" s="6"/>
      <c r="D97" s="6"/>
      <c r="E97" s="77"/>
      <c r="F97" s="118"/>
      <c r="G97" s="7"/>
      <c r="H97" s="6"/>
      <c r="I97" s="6"/>
      <c r="J97" s="6"/>
      <c r="M97" s="2" t="s">
        <v>55</v>
      </c>
      <c r="N97" s="1" t="s">
        <v>53</v>
      </c>
    </row>
    <row r="98" spans="1:14" x14ac:dyDescent="0.3">
      <c r="A98" s="7">
        <v>84</v>
      </c>
      <c r="B98" s="5"/>
      <c r="C98" s="6"/>
      <c r="D98" s="6"/>
      <c r="E98" s="77"/>
      <c r="F98" s="118"/>
      <c r="G98" s="7"/>
      <c r="H98" s="6"/>
      <c r="I98" s="6"/>
      <c r="J98" s="6"/>
      <c r="M98" s="2" t="s">
        <v>54</v>
      </c>
      <c r="N98" s="1" t="s">
        <v>52</v>
      </c>
    </row>
    <row r="99" spans="1:14" x14ac:dyDescent="0.3">
      <c r="A99" s="7">
        <v>85</v>
      </c>
      <c r="B99" s="5"/>
      <c r="C99" s="6"/>
      <c r="D99" s="6"/>
      <c r="E99" s="77"/>
      <c r="F99" s="118"/>
      <c r="G99" s="7"/>
      <c r="H99" s="6"/>
      <c r="I99" s="6"/>
      <c r="J99" s="6"/>
      <c r="K99" s="1">
        <f>SUM(K93:K98)</f>
        <v>300000</v>
      </c>
      <c r="M99" s="2" t="s">
        <v>56</v>
      </c>
    </row>
    <row r="100" spans="1:14" x14ac:dyDescent="0.3">
      <c r="A100" s="7">
        <v>86</v>
      </c>
      <c r="B100" s="5"/>
      <c r="C100" s="6"/>
      <c r="D100" s="6"/>
      <c r="E100" s="77"/>
      <c r="F100" s="118"/>
      <c r="G100" s="7"/>
      <c r="H100" s="6"/>
      <c r="I100" s="6"/>
      <c r="J100" s="6"/>
      <c r="M100" s="2" t="s">
        <v>60</v>
      </c>
    </row>
    <row r="101" spans="1:14" x14ac:dyDescent="0.3">
      <c r="A101" s="7">
        <v>87</v>
      </c>
      <c r="B101" s="5"/>
      <c r="C101" s="6"/>
      <c r="D101" s="6"/>
      <c r="E101" s="77"/>
      <c r="F101" s="118"/>
      <c r="G101" s="7"/>
      <c r="H101" s="6"/>
      <c r="I101" s="6"/>
      <c r="J101" s="6"/>
      <c r="M101" s="2" t="s">
        <v>61</v>
      </c>
    </row>
    <row r="102" spans="1:14" x14ac:dyDescent="0.3">
      <c r="A102" s="7">
        <v>88</v>
      </c>
      <c r="B102" s="5"/>
      <c r="C102" s="6"/>
      <c r="D102" s="6"/>
      <c r="E102" s="77"/>
      <c r="F102" s="118"/>
      <c r="G102" s="7"/>
      <c r="H102" s="6"/>
      <c r="I102" s="6"/>
      <c r="J102" s="6"/>
      <c r="M102" s="2" t="s">
        <v>57</v>
      </c>
      <c r="N102" s="1" t="s">
        <v>58</v>
      </c>
    </row>
    <row r="103" spans="1:14" x14ac:dyDescent="0.3">
      <c r="A103" s="7">
        <v>89</v>
      </c>
      <c r="B103" s="5"/>
      <c r="C103" s="6"/>
      <c r="D103" s="6"/>
      <c r="E103" s="77"/>
      <c r="F103" s="118"/>
      <c r="G103" s="7"/>
      <c r="H103" s="6"/>
      <c r="I103" s="6"/>
      <c r="J103" s="6"/>
      <c r="M103" s="2"/>
    </row>
    <row r="104" spans="1:14" x14ac:dyDescent="0.3">
      <c r="B104" s="6"/>
      <c r="C104" s="6"/>
      <c r="D104" s="6"/>
      <c r="E104" s="77"/>
      <c r="F104" s="118"/>
      <c r="G104" s="7"/>
      <c r="H104" s="6"/>
      <c r="I104" s="6"/>
      <c r="J104" s="6"/>
      <c r="M104" s="2"/>
      <c r="N104" s="1">
        <v>68221</v>
      </c>
    </row>
    <row r="105" spans="1:14" x14ac:dyDescent="0.3">
      <c r="B105" s="5"/>
      <c r="C105" s="6"/>
      <c r="D105" s="6"/>
      <c r="E105" s="77"/>
      <c r="F105" s="118"/>
      <c r="G105" s="7"/>
      <c r="H105" s="6"/>
      <c r="I105" s="6"/>
      <c r="J105" s="6"/>
      <c r="M105" s="2"/>
    </row>
    <row r="106" spans="1:14" x14ac:dyDescent="0.3">
      <c r="M106" s="2"/>
    </row>
    <row r="107" spans="1:14" x14ac:dyDescent="0.3">
      <c r="M107" s="2"/>
    </row>
    <row r="108" spans="1:14" x14ac:dyDescent="0.3">
      <c r="M108" s="2"/>
    </row>
    <row r="110" spans="1:14" ht="15" thickBot="1" x14ac:dyDescent="0.35"/>
    <row r="111" spans="1:14" ht="15" thickBot="1" x14ac:dyDescent="0.35">
      <c r="E111" s="166" t="s">
        <v>126</v>
      </c>
      <c r="F111" s="167"/>
      <c r="G111" s="167"/>
      <c r="H111" s="167"/>
      <c r="I111" s="168"/>
    </row>
    <row r="113" spans="5:18" ht="15" thickBot="1" x14ac:dyDescent="0.35">
      <c r="E113" s="1"/>
      <c r="H113" s="1"/>
      <c r="I113" s="1"/>
    </row>
    <row r="114" spans="5:18" x14ac:dyDescent="0.3">
      <c r="E114" s="1"/>
      <c r="H114" s="1"/>
      <c r="I114" s="1"/>
      <c r="K114" s="90" t="s">
        <v>79</v>
      </c>
      <c r="L114" s="145"/>
      <c r="M114" s="91"/>
      <c r="N114" s="95" t="s">
        <v>81</v>
      </c>
      <c r="O114" s="102" t="s">
        <v>82</v>
      </c>
      <c r="P114" s="103" t="s">
        <v>83</v>
      </c>
    </row>
    <row r="115" spans="5:18" x14ac:dyDescent="0.3">
      <c r="E115" s="1"/>
      <c r="H115" s="1"/>
      <c r="I115" s="1"/>
      <c r="K115" s="86"/>
      <c r="M115" s="64"/>
      <c r="N115" s="87"/>
      <c r="O115" s="96"/>
      <c r="P115" s="99"/>
    </row>
    <row r="116" spans="5:18" x14ac:dyDescent="0.3">
      <c r="E116" s="1"/>
      <c r="H116" s="1"/>
      <c r="I116" s="1"/>
      <c r="K116" s="87"/>
      <c r="L116" s="2"/>
      <c r="M116" s="66"/>
      <c r="N116" s="87"/>
      <c r="O116" s="97"/>
      <c r="P116" s="100"/>
    </row>
    <row r="117" spans="5:18" x14ac:dyDescent="0.3">
      <c r="E117" s="1"/>
      <c r="H117" s="1"/>
      <c r="I117" s="1"/>
      <c r="K117" s="87"/>
      <c r="L117" s="2"/>
      <c r="M117" s="66"/>
      <c r="N117" s="87"/>
      <c r="O117" s="97"/>
      <c r="P117" s="104"/>
    </row>
    <row r="118" spans="5:18" x14ac:dyDescent="0.3">
      <c r="E118" s="1"/>
      <c r="H118" s="1"/>
      <c r="I118" s="1"/>
      <c r="J118">
        <f>PRODUCT(L126:M126)</f>
        <v>0</v>
      </c>
      <c r="K118" s="88"/>
      <c r="L118" s="2"/>
      <c r="M118" s="89"/>
      <c r="N118" s="87"/>
      <c r="O118" s="97"/>
      <c r="P118" s="100"/>
    </row>
    <row r="119" spans="5:18" x14ac:dyDescent="0.3">
      <c r="E119" s="1"/>
      <c r="H119" s="1"/>
      <c r="I119" s="1"/>
      <c r="K119" s="86" t="s">
        <v>9</v>
      </c>
      <c r="L119" s="1">
        <v>2001</v>
      </c>
      <c r="M119" s="93">
        <v>193</v>
      </c>
      <c r="N119" s="87"/>
      <c r="O119" s="97"/>
      <c r="P119" s="100"/>
    </row>
    <row r="120" spans="5:18" ht="15" thickBot="1" x14ac:dyDescent="0.35">
      <c r="E120" s="1"/>
      <c r="H120" s="1"/>
      <c r="I120" s="1"/>
      <c r="K120" s="92" t="s">
        <v>9</v>
      </c>
      <c r="L120" s="75" t="s">
        <v>80</v>
      </c>
      <c r="M120" s="94">
        <v>116</v>
      </c>
      <c r="N120" s="92"/>
      <c r="O120" s="98">
        <v>55</v>
      </c>
      <c r="P120" s="101" t="s">
        <v>84</v>
      </c>
    </row>
    <row r="121" spans="5:18" x14ac:dyDescent="0.3">
      <c r="E121" s="1"/>
      <c r="H121" s="1"/>
      <c r="I121" s="1"/>
    </row>
    <row r="123" spans="5:18" ht="15" thickBot="1" x14ac:dyDescent="0.35"/>
    <row r="124" spans="5:18" ht="15" thickBot="1" x14ac:dyDescent="0.35">
      <c r="E124" s="166" t="s">
        <v>137</v>
      </c>
      <c r="F124" s="167"/>
      <c r="G124" s="167"/>
      <c r="H124" s="167"/>
      <c r="I124" s="169" t="s">
        <v>92</v>
      </c>
      <c r="J124" s="106"/>
      <c r="K124" s="171" t="s">
        <v>72</v>
      </c>
      <c r="L124" s="172"/>
      <c r="M124" s="72" t="s">
        <v>70</v>
      </c>
      <c r="N124" s="144" t="s">
        <v>71</v>
      </c>
      <c r="P124" t="s">
        <v>95</v>
      </c>
      <c r="R124" s="1" t="s">
        <v>123</v>
      </c>
    </row>
    <row r="125" spans="5:18" ht="15" thickBot="1" x14ac:dyDescent="0.35">
      <c r="E125" s="81" t="s">
        <v>62</v>
      </c>
      <c r="F125" s="67" t="s">
        <v>1</v>
      </c>
      <c r="G125" s="68" t="s">
        <v>63</v>
      </c>
      <c r="H125" s="69" t="s">
        <v>91</v>
      </c>
      <c r="I125" s="170"/>
      <c r="J125" s="106"/>
      <c r="K125" s="73" t="s">
        <v>66</v>
      </c>
      <c r="N125" s="93"/>
    </row>
    <row r="126" spans="5:18" x14ac:dyDescent="0.3">
      <c r="E126" s="80"/>
      <c r="H126" s="66"/>
      <c r="J126" s="106"/>
      <c r="K126" s="74"/>
      <c r="N126" s="93"/>
      <c r="P126">
        <f>PRODUCT(L126:M126)</f>
        <v>0</v>
      </c>
    </row>
    <row r="127" spans="5:18" x14ac:dyDescent="0.3">
      <c r="E127" s="80" t="s">
        <v>27</v>
      </c>
      <c r="F127" s="1">
        <v>1000</v>
      </c>
      <c r="G127" s="157">
        <v>141.65</v>
      </c>
      <c r="H127" s="66">
        <f>PRODUCT(F127:G127)</f>
        <v>141650</v>
      </c>
      <c r="J127" s="108" t="s">
        <v>88</v>
      </c>
      <c r="K127" s="74" t="s">
        <v>68</v>
      </c>
      <c r="N127" s="93">
        <v>5600</v>
      </c>
      <c r="P127">
        <f>PRODUCT(L127:N127)</f>
        <v>5600</v>
      </c>
    </row>
    <row r="128" spans="5:18" x14ac:dyDescent="0.3">
      <c r="E128" s="80"/>
      <c r="H128" s="66"/>
      <c r="J128" s="108"/>
      <c r="K128" s="74"/>
      <c r="N128" s="93"/>
      <c r="P128">
        <f>PRODUCT(L128:N128)</f>
        <v>0</v>
      </c>
      <c r="R128" s="1">
        <f>PRODUCT(G128,N128)</f>
        <v>0</v>
      </c>
    </row>
    <row r="129" spans="3:21" ht="15" thickBot="1" x14ac:dyDescent="0.35">
      <c r="E129" s="80"/>
      <c r="H129" s="66"/>
      <c r="I129" s="159"/>
      <c r="J129" s="108"/>
      <c r="K129" s="136"/>
      <c r="L129" s="67"/>
      <c r="N129" s="148"/>
    </row>
    <row r="130" spans="3:21" ht="15" thickBot="1" x14ac:dyDescent="0.35">
      <c r="E130" s="82" t="s">
        <v>65</v>
      </c>
      <c r="F130" s="70"/>
      <c r="G130" s="71"/>
      <c r="H130" s="107">
        <f>SUM(H126:H128)</f>
        <v>141650</v>
      </c>
      <c r="I130" s="158">
        <v>1289800</v>
      </c>
      <c r="J130" s="161">
        <f>SUM(I130,H130)</f>
        <v>1431450</v>
      </c>
      <c r="K130" s="74"/>
      <c r="M130" s="137"/>
      <c r="N130" s="93"/>
      <c r="P130">
        <f>SUM(P126:P129)</f>
        <v>5600</v>
      </c>
    </row>
    <row r="131" spans="3:21" ht="15" thickBot="1" x14ac:dyDescent="0.35">
      <c r="I131" s="115"/>
      <c r="K131" s="73" t="s">
        <v>67</v>
      </c>
      <c r="N131" s="93"/>
    </row>
    <row r="132" spans="3:21" ht="15" thickBot="1" x14ac:dyDescent="0.35">
      <c r="E132" s="166" t="s">
        <v>85</v>
      </c>
      <c r="F132" s="167"/>
      <c r="G132" s="167"/>
      <c r="H132" s="168"/>
      <c r="I132" s="109"/>
      <c r="J132" s="1" t="s">
        <v>93</v>
      </c>
      <c r="K132" s="74"/>
      <c r="N132" s="93"/>
      <c r="P132">
        <v>4060</v>
      </c>
    </row>
    <row r="133" spans="3:21" x14ac:dyDescent="0.3">
      <c r="E133" s="81" t="s">
        <v>62</v>
      </c>
      <c r="F133" s="67" t="s">
        <v>1</v>
      </c>
      <c r="G133" s="68" t="s">
        <v>63</v>
      </c>
      <c r="H133" s="69" t="s">
        <v>64</v>
      </c>
      <c r="I133" s="110"/>
      <c r="K133" s="74" t="s">
        <v>68</v>
      </c>
      <c r="N133" s="93">
        <v>5850</v>
      </c>
      <c r="P133">
        <f>PRODUCT(L133:N133)</f>
        <v>5850</v>
      </c>
      <c r="T133" s="179" t="s">
        <v>122</v>
      </c>
      <c r="U133" s="179"/>
    </row>
    <row r="134" spans="3:21" x14ac:dyDescent="0.3">
      <c r="D134" s="1">
        <v>-1594</v>
      </c>
      <c r="E134" s="80"/>
      <c r="H134" s="66"/>
      <c r="I134" s="108"/>
      <c r="J134" s="1">
        <f>SUM(H126)-H134</f>
        <v>0</v>
      </c>
      <c r="K134" s="74"/>
      <c r="N134" s="93"/>
      <c r="P134">
        <f>PRODUCT(L134:N134)</f>
        <v>0</v>
      </c>
      <c r="Q134">
        <f>SUM(P128,P134)</f>
        <v>0</v>
      </c>
      <c r="R134" s="1">
        <f>PRODUCT(G128,N134)</f>
        <v>0</v>
      </c>
      <c r="T134">
        <f>SUM(R128:R134)</f>
        <v>0</v>
      </c>
    </row>
    <row r="135" spans="3:21" ht="15" thickBot="1" x14ac:dyDescent="0.35">
      <c r="C135" s="116"/>
      <c r="D135" s="1">
        <v>-500136</v>
      </c>
      <c r="E135" s="80" t="s">
        <v>27</v>
      </c>
      <c r="F135" s="1">
        <v>1000</v>
      </c>
      <c r="G135" s="2">
        <v>102</v>
      </c>
      <c r="H135" s="66">
        <f>PRODUCT(F135:G135)</f>
        <v>102000</v>
      </c>
      <c r="I135" s="108"/>
      <c r="J135" s="1">
        <f>SUM(H127)-H135</f>
        <v>39650</v>
      </c>
      <c r="K135" s="86"/>
      <c r="L135" s="146"/>
      <c r="N135" s="149"/>
      <c r="O135" s="74"/>
    </row>
    <row r="136" spans="3:21" ht="15.6" thickTop="1" thickBot="1" x14ac:dyDescent="0.35">
      <c r="D136" s="1">
        <v>-12240</v>
      </c>
      <c r="E136" s="81"/>
      <c r="I136" s="120"/>
      <c r="J136" s="106"/>
      <c r="K136" s="138" t="s">
        <v>69</v>
      </c>
      <c r="M136" s="139"/>
      <c r="N136" s="93"/>
    </row>
    <row r="137" spans="3:21" ht="15" thickBot="1" x14ac:dyDescent="0.35">
      <c r="E137" s="82" t="s">
        <v>65</v>
      </c>
      <c r="F137" s="70"/>
      <c r="G137" s="71"/>
      <c r="H137" s="107">
        <f>SUM(H134:H136)</f>
        <v>102000</v>
      </c>
      <c r="I137" s="111">
        <f>SUM(I134:I136)</f>
        <v>0</v>
      </c>
      <c r="K137" s="74"/>
      <c r="N137" s="93"/>
      <c r="P137">
        <f>PRODUCT(L137:N137)</f>
        <v>0</v>
      </c>
    </row>
    <row r="138" spans="3:21" x14ac:dyDescent="0.3">
      <c r="K138" s="74" t="s">
        <v>68</v>
      </c>
      <c r="N138" s="93">
        <v>11400</v>
      </c>
      <c r="P138">
        <f>PRODUCT(L138:N138)</f>
        <v>11400</v>
      </c>
    </row>
    <row r="139" spans="3:21" ht="15" thickBot="1" x14ac:dyDescent="0.35">
      <c r="K139" s="135"/>
      <c r="L139" s="75"/>
      <c r="N139" s="94"/>
      <c r="O139" s="74"/>
      <c r="P139">
        <f>PRODUCT(L139:N139)</f>
        <v>0</v>
      </c>
    </row>
    <row r="140" spans="3:21" x14ac:dyDescent="0.3">
      <c r="F140" s="79"/>
      <c r="G140" s="164"/>
      <c r="H140" s="79"/>
      <c r="I140">
        <f>SUM(H130:I130)</f>
        <v>1431450</v>
      </c>
      <c r="K140" s="105"/>
      <c r="M140" s="72"/>
    </row>
    <row r="141" spans="3:21" x14ac:dyDescent="0.3">
      <c r="K141" s="175"/>
      <c r="L141" s="175"/>
      <c r="M141" s="175"/>
      <c r="N141" s="175"/>
      <c r="P141">
        <f>SUM(P137:P140)</f>
        <v>11400</v>
      </c>
    </row>
    <row r="142" spans="3:21" ht="15" thickBot="1" x14ac:dyDescent="0.35">
      <c r="I142" s="119"/>
      <c r="K142"/>
    </row>
    <row r="143" spans="3:21" ht="15.6" thickTop="1" thickBot="1" x14ac:dyDescent="0.35">
      <c r="D143" s="116"/>
      <c r="E143" s="116"/>
      <c r="F143" s="1" t="s">
        <v>112</v>
      </c>
      <c r="G143" s="2" t="s">
        <v>86</v>
      </c>
      <c r="H143" s="2">
        <v>0</v>
      </c>
      <c r="I143" s="114">
        <f>SUM(H143,I130,H130)</f>
        <v>1431450</v>
      </c>
      <c r="J143" t="s">
        <v>90</v>
      </c>
    </row>
    <row r="144" spans="3:21" ht="15.6" thickTop="1" thickBot="1" x14ac:dyDescent="0.35">
      <c r="E144" s="116"/>
      <c r="K144" s="160" t="s">
        <v>144</v>
      </c>
      <c r="L144" s="162">
        <v>45603</v>
      </c>
      <c r="M144" s="162">
        <v>45607</v>
      </c>
      <c r="N144" s="165">
        <v>45686</v>
      </c>
    </row>
    <row r="145" spans="3:14" x14ac:dyDescent="0.3">
      <c r="C145" s="1">
        <v>69019</v>
      </c>
      <c r="H145" s="2" t="s">
        <v>114</v>
      </c>
      <c r="I145" s="1">
        <v>74279</v>
      </c>
      <c r="J145" s="140"/>
      <c r="K145" s="86" t="s">
        <v>146</v>
      </c>
      <c r="L145" s="1">
        <v>1674</v>
      </c>
      <c r="M145" s="1">
        <v>1575</v>
      </c>
      <c r="N145" s="93">
        <v>2544</v>
      </c>
    </row>
    <row r="146" spans="3:14" x14ac:dyDescent="0.3">
      <c r="C146" s="1">
        <v>3140</v>
      </c>
      <c r="H146" s="2" t="s">
        <v>99</v>
      </c>
      <c r="I146" s="1">
        <v>1000</v>
      </c>
      <c r="K146" s="86" t="s">
        <v>142</v>
      </c>
      <c r="L146" s="1">
        <v>1621</v>
      </c>
      <c r="M146" s="1">
        <v>1591</v>
      </c>
      <c r="N146" s="93">
        <v>2537</v>
      </c>
    </row>
    <row r="147" spans="3:14" ht="15" thickBot="1" x14ac:dyDescent="0.35">
      <c r="C147" s="1">
        <f>SUM(C145:C146)</f>
        <v>72159</v>
      </c>
      <c r="J147" s="64"/>
      <c r="K147" s="86" t="s">
        <v>143</v>
      </c>
      <c r="L147" s="1">
        <v>2052</v>
      </c>
      <c r="M147" s="1">
        <v>2232</v>
      </c>
      <c r="N147" s="93">
        <v>2832</v>
      </c>
    </row>
    <row r="148" spans="3:14" ht="15" thickBot="1" x14ac:dyDescent="0.35">
      <c r="I148" s="155">
        <f>SUM(I143:I146)</f>
        <v>1506729</v>
      </c>
      <c r="J148" t="s">
        <v>87</v>
      </c>
      <c r="K148" s="86" t="s">
        <v>135</v>
      </c>
      <c r="L148" s="1">
        <v>1185</v>
      </c>
      <c r="M148" s="1">
        <v>1308</v>
      </c>
      <c r="N148" s="93">
        <v>195</v>
      </c>
    </row>
    <row r="149" spans="3:14" x14ac:dyDescent="0.3">
      <c r="K149" s="86" t="s">
        <v>23</v>
      </c>
      <c r="L149" s="1">
        <v>7332</v>
      </c>
      <c r="M149" s="1">
        <v>7092</v>
      </c>
      <c r="N149" s="93">
        <v>6292</v>
      </c>
    </row>
    <row r="150" spans="3:14" x14ac:dyDescent="0.3">
      <c r="H150" s="174" t="s">
        <v>145</v>
      </c>
      <c r="J150" s="64"/>
      <c r="K150" s="86"/>
      <c r="M150" s="1"/>
      <c r="N150" s="93"/>
    </row>
    <row r="151" spans="3:14" ht="15" thickBot="1" x14ac:dyDescent="0.35">
      <c r="H151" s="174"/>
      <c r="I151" s="1">
        <v>195000</v>
      </c>
      <c r="K151" s="112"/>
      <c r="L151" s="75">
        <f>SUM(L145:L149)</f>
        <v>13864</v>
      </c>
      <c r="M151" s="65">
        <f>SUM(M145:M150)</f>
        <v>13798</v>
      </c>
      <c r="N151" s="113">
        <f>SUM(N145:N149)</f>
        <v>14400</v>
      </c>
    </row>
    <row r="152" spans="3:14" ht="15" thickBot="1" x14ac:dyDescent="0.35"/>
    <row r="153" spans="3:14" ht="15" thickBot="1" x14ac:dyDescent="0.35">
      <c r="H153" s="2" t="s">
        <v>113</v>
      </c>
      <c r="I153" s="141">
        <f>SUM(I148:I151)</f>
        <v>1701729</v>
      </c>
      <c r="K153" s="150" t="s">
        <v>120</v>
      </c>
      <c r="L153" s="105"/>
      <c r="M153" s="72" t="s">
        <v>118</v>
      </c>
      <c r="N153" s="144" t="s">
        <v>91</v>
      </c>
    </row>
    <row r="154" spans="3:14" x14ac:dyDescent="0.3">
      <c r="K154" s="86" t="s">
        <v>121</v>
      </c>
      <c r="L154" s="1">
        <v>7000</v>
      </c>
      <c r="M154" s="1">
        <f xml:space="preserve"> G127</f>
        <v>141.65</v>
      </c>
      <c r="N154" s="93">
        <f>PRODUCT(L154:M154)</f>
        <v>991550</v>
      </c>
    </row>
    <row r="155" spans="3:14" x14ac:dyDescent="0.3">
      <c r="K155" s="86" t="s">
        <v>117</v>
      </c>
      <c r="L155" s="1">
        <v>1000</v>
      </c>
      <c r="M155" s="1">
        <f>G127</f>
        <v>141.65</v>
      </c>
      <c r="N155" s="93">
        <f>PRODUCT(L155:M155)</f>
        <v>141650</v>
      </c>
    </row>
    <row r="156" spans="3:14" x14ac:dyDescent="0.3">
      <c r="K156" s="86" t="s">
        <v>119</v>
      </c>
      <c r="N156" s="154">
        <f>SUM(N154:N155)</f>
        <v>1133200</v>
      </c>
    </row>
    <row r="157" spans="3:14" x14ac:dyDescent="0.3">
      <c r="I157" s="2"/>
      <c r="K157" s="86"/>
      <c r="N157" s="93"/>
    </row>
    <row r="158" spans="3:14" x14ac:dyDescent="0.3">
      <c r="K158" s="86"/>
      <c r="L158" s="1">
        <f>SUM(L154:L157)</f>
        <v>8000</v>
      </c>
      <c r="M158" s="1">
        <v>90</v>
      </c>
      <c r="N158" s="93">
        <f>PRODUCT(L158:M158)</f>
        <v>720000</v>
      </c>
    </row>
    <row r="159" spans="3:14" x14ac:dyDescent="0.3">
      <c r="K159" s="86"/>
      <c r="N159" s="93"/>
    </row>
    <row r="160" spans="3:14" x14ac:dyDescent="0.3">
      <c r="K160" s="86"/>
      <c r="N160" s="93">
        <v>-703500</v>
      </c>
    </row>
    <row r="161" spans="3:14" ht="15" thickBot="1" x14ac:dyDescent="0.35">
      <c r="K161" s="86"/>
      <c r="N161" s="93"/>
    </row>
    <row r="162" spans="3:14" ht="15" thickBot="1" x14ac:dyDescent="0.35">
      <c r="C162" s="122"/>
      <c r="D162" s="123"/>
      <c r="E162" s="124"/>
      <c r="F162" s="123"/>
      <c r="G162" s="125"/>
      <c r="K162" s="151"/>
      <c r="L162" s="75"/>
      <c r="M162" s="152"/>
      <c r="N162" s="153">
        <f>SUM(N156,N160)</f>
        <v>429700</v>
      </c>
    </row>
    <row r="163" spans="3:14" x14ac:dyDescent="0.3">
      <c r="C163" s="126"/>
      <c r="D163" s="173" t="s">
        <v>102</v>
      </c>
      <c r="E163" s="173"/>
      <c r="F163" s="173"/>
      <c r="G163" s="133"/>
      <c r="H163" s="2" t="s">
        <v>103</v>
      </c>
      <c r="I163" t="s">
        <v>104</v>
      </c>
      <c r="J163" s="1" t="s">
        <v>105</v>
      </c>
    </row>
    <row r="164" spans="3:14" ht="27" customHeight="1" x14ac:dyDescent="0.3">
      <c r="C164" s="126"/>
      <c r="D164" s="121"/>
      <c r="E164" s="3" t="s">
        <v>107</v>
      </c>
      <c r="F164" s="134" t="s">
        <v>108</v>
      </c>
      <c r="G164" s="133" t="s">
        <v>109</v>
      </c>
      <c r="J164" s="1"/>
    </row>
    <row r="165" spans="3:14" x14ac:dyDescent="0.3">
      <c r="C165" s="126"/>
      <c r="D165" s="6"/>
      <c r="E165" s="77"/>
      <c r="F165" s="6"/>
      <c r="G165" s="127"/>
      <c r="K165" s="179" t="s">
        <v>124</v>
      </c>
      <c r="L165" s="179"/>
      <c r="M165" s="179"/>
      <c r="N165" s="179"/>
    </row>
    <row r="166" spans="3:14" x14ac:dyDescent="0.3">
      <c r="C166" s="185" t="s">
        <v>100</v>
      </c>
      <c r="D166" s="6"/>
      <c r="E166" s="77"/>
      <c r="F166" s="6"/>
      <c r="G166" s="127">
        <f>PRODUCT(E166:F166)</f>
        <v>0</v>
      </c>
      <c r="H166" s="2">
        <v>175</v>
      </c>
      <c r="I166" s="1">
        <v>61</v>
      </c>
    </row>
    <row r="167" spans="3:14" x14ac:dyDescent="0.3">
      <c r="C167" s="185"/>
      <c r="D167" s="6" t="s">
        <v>101</v>
      </c>
      <c r="E167" s="77">
        <v>7100</v>
      </c>
      <c r="F167" s="6">
        <v>6.8</v>
      </c>
      <c r="G167" s="127">
        <f>PRODUCT(E167:F167)</f>
        <v>48280</v>
      </c>
      <c r="H167" s="2">
        <v>34220</v>
      </c>
      <c r="I167" s="1">
        <v>11977</v>
      </c>
      <c r="K167" s="1" t="s">
        <v>125</v>
      </c>
    </row>
    <row r="168" spans="3:14" x14ac:dyDescent="0.3">
      <c r="C168" s="126"/>
      <c r="D168" s="6"/>
      <c r="E168" s="77"/>
      <c r="F168" s="6"/>
      <c r="G168" s="127">
        <v>3000</v>
      </c>
    </row>
    <row r="169" spans="3:14" x14ac:dyDescent="0.3">
      <c r="C169" s="126"/>
      <c r="D169" s="6"/>
      <c r="E169" s="77"/>
      <c r="F169" s="6"/>
      <c r="G169" s="127"/>
      <c r="H169" s="2">
        <v>3049</v>
      </c>
      <c r="I169" s="1">
        <v>1067</v>
      </c>
    </row>
    <row r="170" spans="3:14" x14ac:dyDescent="0.3">
      <c r="C170" s="126"/>
      <c r="D170" s="6" t="s">
        <v>106</v>
      </c>
      <c r="E170" s="77">
        <v>100</v>
      </c>
      <c r="F170" s="6">
        <v>5</v>
      </c>
      <c r="G170" s="127">
        <v>500</v>
      </c>
    </row>
    <row r="171" spans="3:14" x14ac:dyDescent="0.3">
      <c r="C171" s="128"/>
      <c r="D171" s="6"/>
      <c r="E171" s="77"/>
      <c r="F171" s="6"/>
      <c r="G171" s="127"/>
      <c r="H171" s="2">
        <v>70</v>
      </c>
      <c r="I171" s="1">
        <v>24</v>
      </c>
      <c r="J171" s="1">
        <v>46</v>
      </c>
    </row>
    <row r="172" spans="3:14" x14ac:dyDescent="0.3">
      <c r="C172" s="128"/>
      <c r="D172" s="6"/>
      <c r="E172" s="77"/>
      <c r="F172" s="6"/>
      <c r="G172" s="127"/>
      <c r="I172" s="1"/>
      <c r="J172" s="1"/>
    </row>
    <row r="173" spans="3:14" x14ac:dyDescent="0.3">
      <c r="C173" s="128"/>
      <c r="D173" s="6"/>
      <c r="E173" s="77"/>
      <c r="F173" s="6"/>
      <c r="G173" s="127"/>
      <c r="I173" s="1"/>
      <c r="J173" s="1"/>
    </row>
    <row r="174" spans="3:14" x14ac:dyDescent="0.3">
      <c r="C174" s="185" t="s">
        <v>66</v>
      </c>
      <c r="D174" s="6" t="s">
        <v>101</v>
      </c>
      <c r="E174" s="77">
        <v>1000</v>
      </c>
      <c r="F174" s="6">
        <v>6.8</v>
      </c>
      <c r="G174" s="127">
        <f>PRODUCT(E174:F174)</f>
        <v>6800</v>
      </c>
      <c r="H174" s="2">
        <v>33040</v>
      </c>
      <c r="I174" s="1">
        <v>11564</v>
      </c>
      <c r="J174" s="1">
        <v>21476</v>
      </c>
    </row>
    <row r="175" spans="3:14" x14ac:dyDescent="0.3">
      <c r="C175" s="185"/>
      <c r="D175" s="6"/>
      <c r="E175" s="77"/>
      <c r="F175" s="6"/>
      <c r="G175" s="127"/>
      <c r="H175" s="2">
        <v>3048</v>
      </c>
      <c r="I175" s="1">
        <v>1067</v>
      </c>
      <c r="J175" s="1">
        <v>1981</v>
      </c>
    </row>
    <row r="176" spans="3:14" x14ac:dyDescent="0.3">
      <c r="C176" s="128"/>
      <c r="D176" s="6"/>
      <c r="E176" s="77"/>
      <c r="F176" s="6"/>
      <c r="G176" s="127"/>
    </row>
    <row r="177" spans="1:10" x14ac:dyDescent="0.3">
      <c r="C177" s="128"/>
      <c r="D177" s="6"/>
      <c r="E177" s="77"/>
      <c r="F177" s="6"/>
      <c r="G177" s="127"/>
    </row>
    <row r="178" spans="1:10" x14ac:dyDescent="0.3">
      <c r="C178" s="126"/>
      <c r="D178" s="6"/>
      <c r="E178" s="77"/>
      <c r="F178" s="6"/>
      <c r="G178" s="127"/>
    </row>
    <row r="179" spans="1:10" x14ac:dyDescent="0.3">
      <c r="C179" s="126"/>
      <c r="D179" s="6"/>
      <c r="E179" s="77"/>
      <c r="F179" s="6"/>
      <c r="G179" s="127"/>
      <c r="H179" s="2">
        <f>SUM(H166:H175)</f>
        <v>73602</v>
      </c>
      <c r="I179" s="1">
        <f>SUM(I166:I178)</f>
        <v>25760</v>
      </c>
      <c r="J179" s="1">
        <f>SUM(J171:J175)</f>
        <v>23503</v>
      </c>
    </row>
    <row r="180" spans="1:10" x14ac:dyDescent="0.3">
      <c r="C180" s="126"/>
      <c r="D180" s="6"/>
      <c r="E180" s="77"/>
      <c r="F180" s="6"/>
      <c r="G180" s="133">
        <f>SUM(G166:G178)</f>
        <v>58580</v>
      </c>
    </row>
    <row r="181" spans="1:10" ht="15" thickBot="1" x14ac:dyDescent="0.35">
      <c r="C181" s="129"/>
      <c r="D181" s="130"/>
      <c r="E181" s="131"/>
      <c r="F181" s="130"/>
      <c r="G181" s="132"/>
    </row>
    <row r="187" spans="1:10" x14ac:dyDescent="0.3">
      <c r="B187" s="2" t="s">
        <v>97</v>
      </c>
    </row>
    <row r="188" spans="1:10" x14ac:dyDescent="0.3">
      <c r="A188" s="184" t="s">
        <v>98</v>
      </c>
      <c r="B188" s="184"/>
      <c r="C188" s="184"/>
      <c r="D188" s="184"/>
      <c r="F188" s="181" t="s">
        <v>127</v>
      </c>
      <c r="G188" s="182"/>
      <c r="H188" s="182"/>
      <c r="I188" s="183"/>
      <c r="J188" s="140"/>
    </row>
    <row r="189" spans="1:10" x14ac:dyDescent="0.3">
      <c r="A189" s="184" t="s">
        <v>138</v>
      </c>
      <c r="B189" s="184"/>
      <c r="C189" s="184"/>
      <c r="D189" s="184"/>
      <c r="E189" s="176" t="s">
        <v>139</v>
      </c>
      <c r="F189" s="186"/>
      <c r="G189" s="163"/>
      <c r="H189" s="143"/>
      <c r="I189" s="140"/>
      <c r="J189" s="140"/>
    </row>
    <row r="190" spans="1:10" x14ac:dyDescent="0.3">
      <c r="B190" s="179" t="s">
        <v>115</v>
      </c>
      <c r="C190" s="179"/>
      <c r="D190" s="142"/>
      <c r="F190" s="143"/>
      <c r="G190" s="163"/>
      <c r="H190" s="143"/>
      <c r="I190" s="140"/>
      <c r="J190" s="140"/>
    </row>
    <row r="191" spans="1:10" x14ac:dyDescent="0.3">
      <c r="B191" s="180" t="s">
        <v>116</v>
      </c>
      <c r="C191" s="180"/>
      <c r="F191" s="143"/>
      <c r="G191" s="163"/>
      <c r="H191" s="143"/>
      <c r="I191" s="143"/>
      <c r="J191" s="143"/>
    </row>
    <row r="192" spans="1:10" x14ac:dyDescent="0.3">
      <c r="E192" s="176" t="s">
        <v>140</v>
      </c>
      <c r="F192" s="176"/>
      <c r="G192" s="176"/>
      <c r="H192" s="176"/>
      <c r="I192" s="176"/>
      <c r="J192" s="140"/>
    </row>
    <row r="193" spans="1:32" x14ac:dyDescent="0.3">
      <c r="A193" s="2" t="s">
        <v>130</v>
      </c>
      <c r="B193" s="156">
        <v>45338</v>
      </c>
      <c r="E193" s="176"/>
      <c r="F193" s="176"/>
      <c r="G193" s="176"/>
      <c r="H193" s="176"/>
      <c r="I193" s="176"/>
      <c r="J193" s="140"/>
    </row>
    <row r="194" spans="1:32" x14ac:dyDescent="0.3">
      <c r="A194" s="2" t="s">
        <v>128</v>
      </c>
      <c r="B194" s="1">
        <v>100</v>
      </c>
      <c r="E194" s="177" t="s">
        <v>141</v>
      </c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  <c r="AA194" s="178"/>
      <c r="AB194" s="178"/>
      <c r="AC194" s="178"/>
      <c r="AD194" s="178"/>
      <c r="AE194" s="178"/>
      <c r="AF194" s="178"/>
    </row>
    <row r="195" spans="1:32" x14ac:dyDescent="0.3">
      <c r="A195" s="2" t="s">
        <v>10</v>
      </c>
      <c r="B195" s="1">
        <v>300</v>
      </c>
      <c r="F195" s="143"/>
    </row>
    <row r="196" spans="1:32" x14ac:dyDescent="0.3">
      <c r="A196" s="2" t="s">
        <v>129</v>
      </c>
      <c r="B196" s="1">
        <v>7100</v>
      </c>
      <c r="F196" s="143"/>
    </row>
    <row r="197" spans="1:32" x14ac:dyDescent="0.3">
      <c r="A197" s="2" t="s">
        <v>131</v>
      </c>
      <c r="B197" s="1">
        <v>2000</v>
      </c>
    </row>
    <row r="198" spans="1:32" x14ac:dyDescent="0.3">
      <c r="A198" s="2" t="s">
        <v>132</v>
      </c>
      <c r="B198" s="1">
        <v>200</v>
      </c>
    </row>
    <row r="199" spans="1:32" x14ac:dyDescent="0.3">
      <c r="A199" s="2" t="s">
        <v>133</v>
      </c>
      <c r="B199" s="1">
        <v>10000</v>
      </c>
    </row>
    <row r="200" spans="1:32" x14ac:dyDescent="0.3">
      <c r="A200" s="2" t="s">
        <v>134</v>
      </c>
      <c r="B200" s="1">
        <v>1500</v>
      </c>
      <c r="E200" s="1"/>
      <c r="H200" s="1"/>
    </row>
    <row r="201" spans="1:32" x14ac:dyDescent="0.3">
      <c r="A201" s="2" t="s">
        <v>23</v>
      </c>
      <c r="B201" s="1">
        <v>1000</v>
      </c>
    </row>
    <row r="202" spans="1:32" x14ac:dyDescent="0.3">
      <c r="A202" s="2" t="s">
        <v>135</v>
      </c>
      <c r="B202" s="1">
        <v>400</v>
      </c>
    </row>
    <row r="203" spans="1:32" x14ac:dyDescent="0.3">
      <c r="A203" s="2" t="s">
        <v>136</v>
      </c>
      <c r="B203" s="1">
        <v>100</v>
      </c>
    </row>
  </sheetData>
  <sortState xmlns:xlrd2="http://schemas.microsoft.com/office/spreadsheetml/2017/richdata2" ref="B2:G36">
    <sortCondition ref="B2:B36"/>
  </sortState>
  <mergeCells count="21">
    <mergeCell ref="E194:AF194"/>
    <mergeCell ref="T133:U133"/>
    <mergeCell ref="B191:C191"/>
    <mergeCell ref="B190:C190"/>
    <mergeCell ref="F188:I188"/>
    <mergeCell ref="A189:D189"/>
    <mergeCell ref="A188:D188"/>
    <mergeCell ref="C166:C167"/>
    <mergeCell ref="C174:C175"/>
    <mergeCell ref="K165:N165"/>
    <mergeCell ref="E189:F189"/>
    <mergeCell ref="E132:H132"/>
    <mergeCell ref="D163:F163"/>
    <mergeCell ref="H150:H151"/>
    <mergeCell ref="K141:N141"/>
    <mergeCell ref="E192:I193"/>
    <mergeCell ref="B92:J92"/>
    <mergeCell ref="E124:H124"/>
    <mergeCell ref="I124:I125"/>
    <mergeCell ref="E111:I111"/>
    <mergeCell ref="K124:L124"/>
  </mergeCells>
  <hyperlinks>
    <hyperlink ref="E189" r:id="rId1" xr:uid="{C35B35A0-092A-40DD-8D8F-CE19113CD0DD}"/>
    <hyperlink ref="E192" r:id="rId2" xr:uid="{5ACE65C2-947F-496D-ADAD-F137310D5FD2}"/>
    <hyperlink ref="E194" r:id="rId3" display="https://www.google.com/search?q=Kuros+Aktie&amp;oq=Kuros+Aktie&amp;gs_lcrp=EgZjaHJvbWUyCwgAEEUYExg5GIAEMgkIARAAGBMYgAQyCQgCEAAYExiABDIJCAMQABgTGIAEMgkIBBAAGBMYgAQyCQgFEAAYExiABDIJCAYQABgTGIAEMgoIBxAAGBMYFhgeMgoICBAAGBMYFhgeMgoICRAAGBMYFhgeqAIIsAIB&amp;sourceid=chrome&amp;ie=UTF-8" xr:uid="{3ECB11D3-0044-4B4B-AAEE-7C0F5AF7627A}"/>
  </hyperlinks>
  <pageMargins left="0.7" right="0.7" top="0.75" bottom="0.75" header="0.3" footer="0.3"/>
  <pageSetup paperSize="9"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C0F38-0D9D-40CC-B181-D36C18A51072}">
  <dimension ref="A1:L52"/>
  <sheetViews>
    <sheetView workbookViewId="0">
      <pane ySplit="1" topLeftCell="A20" activePane="bottomLeft" state="frozen"/>
      <selection pane="bottomLeft" activeCell="J43" sqref="J43"/>
    </sheetView>
  </sheetViews>
  <sheetFormatPr defaultRowHeight="14.4" x14ac:dyDescent="0.3"/>
  <cols>
    <col min="2" max="2" width="8.88671875" style="34"/>
    <col min="5" max="5" width="13.88671875" style="1" bestFit="1" customWidth="1"/>
  </cols>
  <sheetData>
    <row r="1" spans="1:12" x14ac:dyDescent="0.3">
      <c r="A1" s="12" t="s">
        <v>25</v>
      </c>
      <c r="B1" s="16" t="s">
        <v>26</v>
      </c>
      <c r="C1" s="10" t="s">
        <v>0</v>
      </c>
      <c r="D1" s="12" t="s">
        <v>25</v>
      </c>
      <c r="E1" s="16" t="s">
        <v>26</v>
      </c>
      <c r="F1" s="10" t="s">
        <v>0</v>
      </c>
      <c r="G1" s="12" t="str">
        <f t="shared" ref="G1:L1" si="0">A1</f>
        <v>Titolo</v>
      </c>
      <c r="H1" s="16" t="str">
        <f t="shared" si="0"/>
        <v>Minimo</v>
      </c>
      <c r="I1" s="10" t="str">
        <f t="shared" si="0"/>
        <v>Data</v>
      </c>
      <c r="J1" s="12" t="str">
        <f t="shared" si="0"/>
        <v>Titolo</v>
      </c>
      <c r="K1" s="16" t="str">
        <f t="shared" si="0"/>
        <v>Minimo</v>
      </c>
      <c r="L1" s="12" t="str">
        <f t="shared" si="0"/>
        <v>Data</v>
      </c>
    </row>
    <row r="2" spans="1:12" x14ac:dyDescent="0.3">
      <c r="A2" s="13" t="s">
        <v>10</v>
      </c>
      <c r="B2" s="17">
        <v>7</v>
      </c>
      <c r="C2" s="11">
        <v>43906</v>
      </c>
      <c r="D2" s="13" t="s">
        <v>27</v>
      </c>
      <c r="E2" s="18">
        <v>54.21</v>
      </c>
      <c r="F2" s="11">
        <v>43909</v>
      </c>
      <c r="G2" s="13" t="s">
        <v>28</v>
      </c>
      <c r="H2" s="18">
        <v>1.29</v>
      </c>
      <c r="I2" s="11">
        <v>43909</v>
      </c>
      <c r="J2" s="13" t="s">
        <v>29</v>
      </c>
      <c r="K2" s="18">
        <v>1.78</v>
      </c>
      <c r="L2" s="27">
        <v>43906</v>
      </c>
    </row>
    <row r="3" spans="1:12" x14ac:dyDescent="0.3">
      <c r="A3" s="13"/>
      <c r="B3" s="17"/>
      <c r="C3" s="9"/>
      <c r="D3" s="13"/>
      <c r="E3" s="18">
        <v>53.72</v>
      </c>
      <c r="F3" s="11">
        <v>43909</v>
      </c>
      <c r="G3" s="13"/>
      <c r="H3" s="18">
        <v>1.2</v>
      </c>
      <c r="I3" s="11">
        <v>43913</v>
      </c>
      <c r="J3" s="13"/>
      <c r="K3" s="18"/>
      <c r="L3" s="14"/>
    </row>
    <row r="4" spans="1:12" x14ac:dyDescent="0.3">
      <c r="A4" s="13"/>
      <c r="B4" s="17"/>
      <c r="C4" s="9"/>
      <c r="D4" s="13"/>
      <c r="E4" s="18">
        <v>52.7</v>
      </c>
      <c r="F4" s="11">
        <v>43909</v>
      </c>
      <c r="G4" s="13"/>
      <c r="H4" s="18"/>
      <c r="I4" s="9"/>
      <c r="J4" s="13"/>
      <c r="K4" s="18"/>
      <c r="L4" s="14"/>
    </row>
    <row r="5" spans="1:12" x14ac:dyDescent="0.3">
      <c r="A5" s="13"/>
      <c r="B5" s="17"/>
      <c r="C5" s="9"/>
      <c r="D5" s="13"/>
      <c r="E5" s="18"/>
      <c r="F5" s="9"/>
      <c r="G5" s="13"/>
      <c r="H5" s="18"/>
      <c r="I5" s="9"/>
      <c r="J5" s="13"/>
      <c r="K5" s="18"/>
      <c r="L5" s="14"/>
    </row>
    <row r="6" spans="1:12" x14ac:dyDescent="0.3">
      <c r="A6" s="13"/>
      <c r="B6" s="17"/>
      <c r="C6" s="9"/>
      <c r="D6" s="13"/>
      <c r="E6" s="18"/>
      <c r="F6" s="9"/>
      <c r="G6" s="13"/>
      <c r="H6" s="18"/>
      <c r="I6" s="9"/>
      <c r="J6" s="13"/>
      <c r="K6" s="18"/>
      <c r="L6" s="14"/>
    </row>
    <row r="7" spans="1:12" x14ac:dyDescent="0.3">
      <c r="A7" s="13"/>
      <c r="B7" s="17"/>
      <c r="C7" s="9"/>
      <c r="D7" s="13"/>
      <c r="E7" s="18"/>
      <c r="F7" s="9"/>
      <c r="G7" s="13"/>
      <c r="H7" s="18"/>
      <c r="I7" s="9"/>
      <c r="J7" s="13"/>
      <c r="K7" s="18"/>
      <c r="L7" s="14"/>
    </row>
    <row r="8" spans="1:12" x14ac:dyDescent="0.3">
      <c r="A8" s="13"/>
      <c r="B8" s="17"/>
      <c r="C8" s="9"/>
      <c r="D8" s="13"/>
      <c r="E8" s="18"/>
      <c r="F8" s="9"/>
      <c r="G8" s="13"/>
      <c r="H8" s="18"/>
      <c r="I8" s="9"/>
      <c r="J8" s="13"/>
      <c r="K8" s="18"/>
      <c r="L8" s="14"/>
    </row>
    <row r="9" spans="1:12" x14ac:dyDescent="0.3">
      <c r="A9" s="13"/>
      <c r="B9" s="17"/>
      <c r="C9" s="9"/>
      <c r="D9" s="13"/>
      <c r="E9" s="18"/>
      <c r="F9" s="9"/>
      <c r="G9" s="13"/>
      <c r="H9" s="18"/>
      <c r="I9" s="9"/>
      <c r="J9" s="13"/>
      <c r="K9" s="18"/>
      <c r="L9" s="14"/>
    </row>
    <row r="10" spans="1:12" x14ac:dyDescent="0.3">
      <c r="A10" s="13"/>
      <c r="B10" s="17"/>
      <c r="C10" s="9"/>
      <c r="D10" s="13"/>
      <c r="E10" s="18"/>
      <c r="F10" s="9"/>
      <c r="G10" s="13"/>
      <c r="H10" s="18"/>
      <c r="I10" s="9"/>
      <c r="J10" s="13"/>
      <c r="K10" s="18"/>
      <c r="L10" s="14"/>
    </row>
    <row r="11" spans="1:12" x14ac:dyDescent="0.3">
      <c r="A11" s="13"/>
      <c r="B11" s="17"/>
      <c r="C11" s="9"/>
      <c r="D11" s="13"/>
      <c r="E11" s="18"/>
      <c r="F11" s="9"/>
      <c r="G11" s="13"/>
      <c r="H11" s="18"/>
      <c r="I11" s="9"/>
      <c r="J11" s="13"/>
      <c r="K11" s="18"/>
      <c r="L11" s="14"/>
    </row>
    <row r="12" spans="1:12" x14ac:dyDescent="0.3">
      <c r="A12" s="13"/>
      <c r="B12" s="17"/>
      <c r="C12" s="9"/>
      <c r="D12" s="13"/>
      <c r="E12" s="18"/>
      <c r="F12" s="9"/>
      <c r="G12" s="13"/>
      <c r="H12" s="18"/>
      <c r="I12" s="9"/>
      <c r="J12" s="13"/>
      <c r="K12" s="18"/>
      <c r="L12" s="14"/>
    </row>
    <row r="13" spans="1:12" x14ac:dyDescent="0.3">
      <c r="A13" s="13"/>
      <c r="B13" s="17"/>
      <c r="C13" s="9"/>
      <c r="D13" s="13"/>
      <c r="E13" s="18"/>
      <c r="F13" s="9"/>
      <c r="G13" s="13"/>
      <c r="H13" s="18"/>
      <c r="I13" s="9"/>
      <c r="J13" s="13"/>
      <c r="K13" s="18"/>
      <c r="L13" s="14"/>
    </row>
    <row r="14" spans="1:12" x14ac:dyDescent="0.3">
      <c r="A14" s="13"/>
      <c r="B14" s="17"/>
      <c r="C14" s="9"/>
      <c r="D14" s="13"/>
      <c r="E14" s="18"/>
      <c r="F14" s="9"/>
      <c r="G14" s="13"/>
      <c r="H14" s="18"/>
      <c r="I14" s="9"/>
      <c r="J14" s="13"/>
      <c r="K14" s="18"/>
      <c r="L14" s="14"/>
    </row>
    <row r="15" spans="1:12" x14ac:dyDescent="0.3">
      <c r="A15" s="13"/>
      <c r="B15" s="17"/>
      <c r="C15" s="9"/>
      <c r="D15" s="13"/>
      <c r="E15" s="18"/>
      <c r="F15" s="9"/>
      <c r="G15" s="13"/>
      <c r="H15" s="18"/>
      <c r="I15" s="9"/>
      <c r="J15" s="13"/>
      <c r="K15" s="18"/>
      <c r="L15" s="14"/>
    </row>
    <row r="16" spans="1:12" x14ac:dyDescent="0.3">
      <c r="A16" s="13"/>
      <c r="B16" s="17"/>
      <c r="C16" s="9"/>
      <c r="D16" s="13"/>
      <c r="E16" s="18"/>
      <c r="F16" s="9"/>
      <c r="G16" s="13"/>
      <c r="H16" s="18"/>
      <c r="I16" s="9"/>
      <c r="J16" s="13"/>
      <c r="K16" s="18"/>
      <c r="L16" s="14"/>
    </row>
    <row r="17" spans="1:12" x14ac:dyDescent="0.3">
      <c r="A17" s="13"/>
      <c r="B17" s="17"/>
      <c r="C17" s="9"/>
      <c r="D17" s="13"/>
      <c r="E17" s="18"/>
      <c r="F17" s="9"/>
      <c r="G17" s="13"/>
      <c r="H17" s="18"/>
      <c r="I17" s="9"/>
      <c r="J17" s="13"/>
      <c r="K17" s="18"/>
      <c r="L17" s="14"/>
    </row>
    <row r="18" spans="1:12" x14ac:dyDescent="0.3">
      <c r="A18" s="13"/>
      <c r="B18" s="17"/>
      <c r="C18" s="9"/>
      <c r="D18" s="13"/>
      <c r="E18" s="18"/>
      <c r="F18" s="9"/>
      <c r="G18" s="13"/>
      <c r="H18" s="18"/>
      <c r="I18" s="9"/>
      <c r="J18" s="13"/>
      <c r="K18" s="18"/>
      <c r="L18" s="14"/>
    </row>
    <row r="19" spans="1:12" x14ac:dyDescent="0.3">
      <c r="A19" s="13"/>
      <c r="B19" s="17"/>
      <c r="C19" s="9"/>
      <c r="D19" s="13"/>
      <c r="E19" s="18"/>
      <c r="F19" s="9"/>
      <c r="G19" s="13"/>
      <c r="H19" s="18"/>
      <c r="I19" s="9"/>
      <c r="J19" s="13"/>
      <c r="K19" s="18"/>
      <c r="L19" s="14"/>
    </row>
    <row r="20" spans="1:12" ht="15" thickBot="1" x14ac:dyDescent="0.35">
      <c r="A20" s="15"/>
      <c r="B20" s="24"/>
      <c r="C20" s="19"/>
      <c r="D20" s="25"/>
      <c r="E20" s="22"/>
      <c r="F20" s="19"/>
      <c r="G20" s="21"/>
      <c r="H20" s="22"/>
      <c r="I20" s="19"/>
      <c r="J20" s="21"/>
      <c r="K20" s="22"/>
      <c r="L20" s="20"/>
    </row>
    <row r="21" spans="1:12" x14ac:dyDescent="0.3">
      <c r="A21" s="13" t="s">
        <v>30</v>
      </c>
      <c r="B21" s="30">
        <v>14.6</v>
      </c>
      <c r="C21" s="29">
        <v>43909</v>
      </c>
      <c r="D21" s="26" t="s">
        <v>31</v>
      </c>
      <c r="E21" s="30">
        <v>5.7</v>
      </c>
      <c r="F21" s="45">
        <v>43906</v>
      </c>
      <c r="G21" s="35" t="s">
        <v>32</v>
      </c>
      <c r="H21" s="48">
        <v>1.31</v>
      </c>
      <c r="I21" s="36">
        <v>43906</v>
      </c>
      <c r="J21" s="35" t="s">
        <v>39</v>
      </c>
      <c r="K21" s="48">
        <v>6.49</v>
      </c>
      <c r="L21" s="55">
        <v>43906</v>
      </c>
    </row>
    <row r="22" spans="1:12" x14ac:dyDescent="0.3">
      <c r="A22" s="13"/>
      <c r="B22" s="18"/>
      <c r="C22" s="9"/>
      <c r="D22" s="13"/>
      <c r="E22" s="18"/>
      <c r="F22" s="9"/>
      <c r="G22" s="37"/>
      <c r="H22" s="46"/>
      <c r="I22" s="38"/>
      <c r="J22" s="37"/>
      <c r="K22" s="46"/>
      <c r="L22" s="39"/>
    </row>
    <row r="23" spans="1:12" x14ac:dyDescent="0.3">
      <c r="A23" s="13"/>
      <c r="B23" s="18"/>
      <c r="C23" s="9"/>
      <c r="D23" s="13"/>
      <c r="E23" s="18"/>
      <c r="F23" s="44"/>
      <c r="G23" s="37"/>
      <c r="H23" s="46"/>
      <c r="I23" s="40"/>
      <c r="J23" s="37"/>
      <c r="K23" s="46"/>
      <c r="L23" s="39"/>
    </row>
    <row r="24" spans="1:12" x14ac:dyDescent="0.3">
      <c r="A24" s="13"/>
      <c r="B24" s="18"/>
      <c r="C24" s="9"/>
      <c r="D24" s="13"/>
      <c r="E24" s="18"/>
      <c r="F24" s="9"/>
      <c r="G24" s="37"/>
      <c r="H24" s="46"/>
      <c r="I24" s="38"/>
      <c r="J24" s="37"/>
      <c r="K24" s="46"/>
      <c r="L24" s="39"/>
    </row>
    <row r="25" spans="1:12" x14ac:dyDescent="0.3">
      <c r="A25" s="13"/>
      <c r="B25" s="18"/>
      <c r="C25" s="9"/>
      <c r="D25" s="13"/>
      <c r="E25" s="46"/>
      <c r="F25" s="40"/>
      <c r="G25" s="37"/>
      <c r="H25" s="46"/>
      <c r="I25" s="38"/>
      <c r="J25" s="37"/>
      <c r="K25" s="46"/>
      <c r="L25" s="39"/>
    </row>
    <row r="26" spans="1:12" x14ac:dyDescent="0.3">
      <c r="A26" s="13"/>
      <c r="B26" s="18"/>
      <c r="C26" s="9"/>
      <c r="D26" s="13"/>
      <c r="E26" s="46"/>
      <c r="F26" s="40"/>
      <c r="G26" s="37"/>
      <c r="H26" s="46"/>
      <c r="I26" s="38"/>
      <c r="J26" s="37"/>
      <c r="K26" s="46"/>
      <c r="L26" s="39"/>
    </row>
    <row r="27" spans="1:12" x14ac:dyDescent="0.3">
      <c r="A27" s="13"/>
      <c r="B27" s="31"/>
      <c r="C27" s="23"/>
      <c r="D27" s="13"/>
      <c r="E27" s="46"/>
      <c r="F27" s="40"/>
      <c r="G27" s="37"/>
      <c r="H27" s="46"/>
      <c r="I27" s="38"/>
      <c r="J27" s="37"/>
      <c r="K27" s="46"/>
      <c r="L27" s="39"/>
    </row>
    <row r="28" spans="1:12" x14ac:dyDescent="0.3">
      <c r="A28" s="13"/>
      <c r="B28" s="31"/>
      <c r="C28" s="23"/>
      <c r="D28" s="13"/>
      <c r="E28" s="46"/>
      <c r="F28" s="38"/>
      <c r="G28" s="37"/>
      <c r="H28" s="46"/>
      <c r="I28" s="38"/>
      <c r="J28" s="37"/>
      <c r="K28" s="46"/>
      <c r="L28" s="39"/>
    </row>
    <row r="29" spans="1:12" x14ac:dyDescent="0.3">
      <c r="A29" s="13"/>
      <c r="B29" s="31"/>
      <c r="C29" s="23"/>
      <c r="D29" s="13"/>
      <c r="E29" s="46"/>
      <c r="F29" s="38"/>
      <c r="G29" s="37"/>
      <c r="H29" s="46"/>
      <c r="I29" s="38"/>
      <c r="J29" s="37"/>
      <c r="K29" s="46"/>
      <c r="L29" s="39"/>
    </row>
    <row r="30" spans="1:12" x14ac:dyDescent="0.3">
      <c r="A30" s="13"/>
      <c r="B30" s="31"/>
      <c r="C30" s="23"/>
      <c r="D30" s="13"/>
      <c r="E30" s="46"/>
      <c r="F30" s="38"/>
      <c r="G30" s="37"/>
      <c r="H30" s="46"/>
      <c r="I30" s="38"/>
      <c r="J30" s="37"/>
      <c r="K30" s="46"/>
      <c r="L30" s="39"/>
    </row>
    <row r="31" spans="1:12" x14ac:dyDescent="0.3">
      <c r="A31" s="13"/>
      <c r="B31" s="31"/>
      <c r="C31" s="23"/>
      <c r="D31" s="13"/>
      <c r="E31" s="46"/>
      <c r="F31" s="38"/>
      <c r="G31" s="37"/>
      <c r="H31" s="46"/>
      <c r="I31" s="40"/>
      <c r="J31" s="37"/>
      <c r="K31" s="46"/>
      <c r="L31" s="39"/>
    </row>
    <row r="32" spans="1:12" x14ac:dyDescent="0.3">
      <c r="A32" s="13"/>
      <c r="B32" s="31"/>
      <c r="C32" s="23"/>
      <c r="D32" s="13"/>
      <c r="E32" s="46"/>
      <c r="F32" s="40"/>
      <c r="G32" s="37"/>
      <c r="H32" s="46"/>
      <c r="I32" s="38"/>
      <c r="J32" s="37"/>
      <c r="K32" s="46"/>
      <c r="L32" s="39"/>
    </row>
    <row r="33" spans="1:12" x14ac:dyDescent="0.3">
      <c r="A33" s="13"/>
      <c r="B33" s="31"/>
      <c r="C33" s="23"/>
      <c r="D33" s="13"/>
      <c r="E33" s="46"/>
      <c r="F33" s="38"/>
      <c r="G33" s="37"/>
      <c r="H33" s="46"/>
      <c r="I33" s="38"/>
      <c r="J33" s="37"/>
      <c r="K33" s="46"/>
      <c r="L33" s="39"/>
    </row>
    <row r="34" spans="1:12" x14ac:dyDescent="0.3">
      <c r="A34" s="13"/>
      <c r="B34" s="32"/>
      <c r="C34" s="23"/>
      <c r="D34" s="13"/>
      <c r="E34" s="46"/>
      <c r="F34" s="38"/>
      <c r="G34" s="37"/>
      <c r="H34" s="46"/>
      <c r="I34" s="38"/>
      <c r="J34" s="37"/>
      <c r="K34" s="46"/>
      <c r="L34" s="39"/>
    </row>
    <row r="35" spans="1:12" x14ac:dyDescent="0.3">
      <c r="A35" s="13"/>
      <c r="B35" s="33"/>
      <c r="C35" s="23"/>
      <c r="D35" s="13"/>
      <c r="E35" s="46"/>
      <c r="F35" s="38"/>
      <c r="G35" s="37"/>
      <c r="H35" s="46"/>
      <c r="I35" s="38"/>
      <c r="J35" s="37"/>
      <c r="K35" s="46"/>
      <c r="L35" s="39"/>
    </row>
    <row r="36" spans="1:12" ht="15" thickBot="1" x14ac:dyDescent="0.35">
      <c r="A36" s="21"/>
      <c r="B36" s="22"/>
      <c r="C36" s="28"/>
      <c r="D36" s="25"/>
      <c r="E36" s="47"/>
      <c r="F36" s="42"/>
      <c r="G36" s="41"/>
      <c r="H36" s="47"/>
      <c r="I36" s="42"/>
      <c r="J36" s="41"/>
      <c r="K36" s="47"/>
      <c r="L36" s="43"/>
    </row>
    <row r="37" spans="1:12" x14ac:dyDescent="0.3">
      <c r="A37" s="54" t="s">
        <v>40</v>
      </c>
      <c r="B37" s="30">
        <v>10.199999999999999</v>
      </c>
      <c r="C37" s="29">
        <v>19</v>
      </c>
      <c r="D37" s="26" t="s">
        <v>21</v>
      </c>
      <c r="E37" s="30">
        <v>19.5</v>
      </c>
      <c r="F37" s="45">
        <v>43908</v>
      </c>
      <c r="G37" s="35" t="s">
        <v>24</v>
      </c>
      <c r="H37" s="48">
        <v>0.12</v>
      </c>
      <c r="I37" s="36">
        <v>43906</v>
      </c>
      <c r="J37" s="35" t="s">
        <v>18</v>
      </c>
      <c r="K37" s="48">
        <v>6.3</v>
      </c>
      <c r="L37" s="55">
        <v>43906</v>
      </c>
    </row>
    <row r="38" spans="1:12" x14ac:dyDescent="0.3">
      <c r="A38" s="13"/>
      <c r="B38" s="18"/>
      <c r="C38" s="9"/>
      <c r="D38" s="13"/>
      <c r="E38" s="18"/>
      <c r="F38" s="9"/>
      <c r="G38" s="37"/>
      <c r="H38" s="46"/>
      <c r="I38" s="38"/>
      <c r="J38" s="37"/>
      <c r="K38" s="46"/>
      <c r="L38" s="39"/>
    </row>
    <row r="39" spans="1:12" x14ac:dyDescent="0.3">
      <c r="A39" s="13"/>
      <c r="B39" s="18"/>
      <c r="C39" s="9"/>
      <c r="D39" s="13"/>
      <c r="E39" s="18"/>
      <c r="F39" s="44"/>
      <c r="G39" s="37"/>
      <c r="H39" s="46"/>
      <c r="I39" s="40"/>
      <c r="J39" s="37"/>
      <c r="K39" s="46"/>
      <c r="L39" s="39"/>
    </row>
    <row r="40" spans="1:12" x14ac:dyDescent="0.3">
      <c r="A40" s="13"/>
      <c r="B40" s="18"/>
      <c r="C40" s="9"/>
      <c r="D40" s="13"/>
      <c r="E40" s="18"/>
      <c r="F40" s="9"/>
      <c r="G40" s="37"/>
      <c r="H40" s="46"/>
      <c r="I40" s="38"/>
      <c r="J40" s="37"/>
      <c r="K40" s="46"/>
      <c r="L40" s="39"/>
    </row>
    <row r="41" spans="1:12" x14ac:dyDescent="0.3">
      <c r="A41" s="13"/>
      <c r="B41" s="18"/>
      <c r="C41" s="9"/>
      <c r="D41" s="13"/>
      <c r="E41" s="46"/>
      <c r="F41" s="40"/>
      <c r="G41" s="37"/>
      <c r="H41" s="46"/>
      <c r="I41" s="38"/>
      <c r="J41" s="37"/>
      <c r="K41" s="46"/>
      <c r="L41" s="39"/>
    </row>
    <row r="42" spans="1:12" x14ac:dyDescent="0.3">
      <c r="A42" s="13"/>
      <c r="B42" s="18"/>
      <c r="C42" s="9"/>
      <c r="D42" s="13"/>
      <c r="E42" s="46"/>
      <c r="F42" s="40"/>
      <c r="G42" s="37"/>
      <c r="H42" s="46"/>
      <c r="I42" s="38"/>
      <c r="J42" s="37"/>
      <c r="K42" s="46"/>
      <c r="L42" s="39"/>
    </row>
    <row r="43" spans="1:12" x14ac:dyDescent="0.3">
      <c r="A43" s="13"/>
      <c r="B43" s="31"/>
      <c r="C43" s="23"/>
      <c r="D43" s="13"/>
      <c r="E43" s="46"/>
      <c r="F43" s="40"/>
      <c r="G43" s="37"/>
      <c r="H43" s="46"/>
      <c r="I43" s="38"/>
      <c r="J43" s="37"/>
      <c r="K43" s="46"/>
      <c r="L43" s="39"/>
    </row>
    <row r="44" spans="1:12" x14ac:dyDescent="0.3">
      <c r="A44" s="13"/>
      <c r="B44" s="31"/>
      <c r="C44" s="23"/>
      <c r="D44" s="13"/>
      <c r="E44" s="46"/>
      <c r="F44" s="38"/>
      <c r="G44" s="37"/>
      <c r="H44" s="46"/>
      <c r="I44" s="38"/>
      <c r="J44" s="37"/>
      <c r="K44" s="46"/>
      <c r="L44" s="39"/>
    </row>
    <row r="45" spans="1:12" x14ac:dyDescent="0.3">
      <c r="A45" s="13"/>
      <c r="B45" s="31"/>
      <c r="C45" s="23"/>
      <c r="D45" s="13"/>
      <c r="E45" s="46"/>
      <c r="F45" s="38"/>
      <c r="G45" s="37"/>
      <c r="H45" s="46"/>
      <c r="I45" s="38"/>
      <c r="J45" s="37"/>
      <c r="K45" s="46"/>
      <c r="L45" s="39"/>
    </row>
    <row r="46" spans="1:12" x14ac:dyDescent="0.3">
      <c r="A46" s="13"/>
      <c r="B46" s="31"/>
      <c r="C46" s="23"/>
      <c r="D46" s="13"/>
      <c r="E46" s="46"/>
      <c r="F46" s="38"/>
      <c r="G46" s="37"/>
      <c r="H46" s="46"/>
      <c r="I46" s="38"/>
      <c r="J46" s="37"/>
      <c r="K46" s="46"/>
      <c r="L46" s="39"/>
    </row>
    <row r="47" spans="1:12" x14ac:dyDescent="0.3">
      <c r="A47" s="13"/>
      <c r="B47" s="31"/>
      <c r="C47" s="23"/>
      <c r="D47" s="13"/>
      <c r="E47" s="46"/>
      <c r="F47" s="38"/>
      <c r="G47" s="37"/>
      <c r="H47" s="46"/>
      <c r="I47" s="40"/>
      <c r="J47" s="37"/>
      <c r="K47" s="46"/>
      <c r="L47" s="39"/>
    </row>
    <row r="48" spans="1:12" x14ac:dyDescent="0.3">
      <c r="A48" s="13"/>
      <c r="B48" s="31"/>
      <c r="C48" s="23"/>
      <c r="D48" s="13"/>
      <c r="E48" s="46"/>
      <c r="F48" s="40"/>
      <c r="G48" s="37"/>
      <c r="H48" s="46"/>
      <c r="I48" s="38"/>
      <c r="J48" s="37"/>
      <c r="K48" s="46"/>
      <c r="L48" s="39"/>
    </row>
    <row r="49" spans="1:12" x14ac:dyDescent="0.3">
      <c r="A49" s="13"/>
      <c r="B49" s="31"/>
      <c r="C49" s="23"/>
      <c r="D49" s="13"/>
      <c r="E49" s="46"/>
      <c r="F49" s="38"/>
      <c r="G49" s="37"/>
      <c r="H49" s="46"/>
      <c r="I49" s="38"/>
      <c r="J49" s="37"/>
      <c r="K49" s="46"/>
      <c r="L49" s="39"/>
    </row>
    <row r="50" spans="1:12" x14ac:dyDescent="0.3">
      <c r="A50" s="13"/>
      <c r="B50" s="32"/>
      <c r="C50" s="23"/>
      <c r="D50" s="13"/>
      <c r="E50" s="46"/>
      <c r="F50" s="38"/>
      <c r="G50" s="37"/>
      <c r="H50" s="46"/>
      <c r="I50" s="38"/>
      <c r="J50" s="37"/>
      <c r="K50" s="46"/>
      <c r="L50" s="39"/>
    </row>
    <row r="51" spans="1:12" x14ac:dyDescent="0.3">
      <c r="A51" s="13"/>
      <c r="B51" s="33"/>
      <c r="C51" s="23"/>
      <c r="D51" s="13"/>
      <c r="E51" s="46"/>
      <c r="F51" s="38"/>
      <c r="G51" s="37"/>
      <c r="H51" s="46"/>
      <c r="I51" s="38"/>
      <c r="J51" s="37"/>
      <c r="K51" s="46"/>
      <c r="L51" s="39"/>
    </row>
    <row r="52" spans="1:12" ht="15" thickBot="1" x14ac:dyDescent="0.35">
      <c r="A52" s="25"/>
      <c r="B52" s="47"/>
      <c r="C52" s="42"/>
      <c r="D52" s="25"/>
      <c r="E52" s="47"/>
      <c r="F52" s="42"/>
      <c r="G52" s="41"/>
      <c r="H52" s="47"/>
      <c r="I52" s="42"/>
      <c r="J52" s="41"/>
      <c r="K52" s="47"/>
      <c r="L52" s="4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Alien</dc:creator>
  <cp:lastModifiedBy>Enrico Geiler</cp:lastModifiedBy>
  <dcterms:created xsi:type="dcterms:W3CDTF">2020-03-10T14:02:03Z</dcterms:created>
  <dcterms:modified xsi:type="dcterms:W3CDTF">2025-02-12T10:39:00Z</dcterms:modified>
</cp:coreProperties>
</file>